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zpevněné plochy" sheetId="2" r:id="rId2"/>
    <sheet name="2 - vedlejší a ostatní ná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'1 - zpevněné plochy'!$C$120:$K$178</definedName>
    <definedName name="_xlnm.Print_Area" localSheetId="1">'1 - zpevněné plochy'!$C$4:$J$76,'1 - zpevněné plochy'!$C$82:$J$102,'1 - zpevněné plochy'!$C$108:$K$178</definedName>
    <definedName name="_xlnm.Print_Titles" localSheetId="1">'1 - zpevněné plochy'!$120:$120</definedName>
    <definedName name="_xlnm._FilterDatabase" localSheetId="2" hidden="1">'2 - vedlejší a ostatní ná...'!$C$117:$K$126</definedName>
    <definedName name="_xlnm.Print_Area" localSheetId="2">'2 - vedlejší a ostatní ná...'!$C$4:$J$76,'2 - vedlejší a ostatní ná...'!$C$82:$J$99,'2 - vedlejší a ostatní ná...'!$C$105:$K$126</definedName>
    <definedName name="_xlnm.Print_Titles" localSheetId="2">'2 - vedlejší a ostatní ná...'!$117:$117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F114"/>
  <c r="F112"/>
  <c r="E110"/>
  <c r="F91"/>
  <c r="F89"/>
  <c r="E87"/>
  <c r="J24"/>
  <c r="E24"/>
  <c r="J115"/>
  <c r="J23"/>
  <c r="J21"/>
  <c r="E21"/>
  <c r="J114"/>
  <c r="J20"/>
  <c r="J18"/>
  <c r="E18"/>
  <c r="F92"/>
  <c r="J17"/>
  <c r="J12"/>
  <c r="J112"/>
  <c r="E7"/>
  <c r="E108"/>
  <c i="2" r="R149"/>
  <c r="J37"/>
  <c r="J36"/>
  <c i="1" r="AY95"/>
  <c i="2" r="J35"/>
  <c i="1" r="AX95"/>
  <c i="2" r="BI178"/>
  <c r="BH178"/>
  <c r="BG178"/>
  <c r="BF178"/>
  <c r="T178"/>
  <c r="T177"/>
  <c r="R178"/>
  <c r="R177"/>
  <c r="P178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6"/>
  <c r="BH156"/>
  <c r="BG156"/>
  <c r="BF156"/>
  <c r="T156"/>
  <c r="R156"/>
  <c r="P156"/>
  <c r="BI154"/>
  <c r="BH154"/>
  <c r="BG154"/>
  <c r="BF154"/>
  <c r="T154"/>
  <c r="R154"/>
  <c r="P154"/>
  <c r="BI150"/>
  <c r="BH150"/>
  <c r="BG150"/>
  <c r="BF150"/>
  <c r="T150"/>
  <c r="R150"/>
  <c r="P150"/>
  <c r="BI144"/>
  <c r="BH144"/>
  <c r="BG144"/>
  <c r="BF144"/>
  <c r="T144"/>
  <c r="R144"/>
  <c r="P144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4"/>
  <c r="BH124"/>
  <c r="BG124"/>
  <c r="BF124"/>
  <c r="T124"/>
  <c r="R124"/>
  <c r="P124"/>
  <c r="F117"/>
  <c r="F115"/>
  <c r="E113"/>
  <c r="F91"/>
  <c r="F89"/>
  <c r="E87"/>
  <c r="J24"/>
  <c r="E24"/>
  <c r="J118"/>
  <c r="J23"/>
  <c r="J21"/>
  <c r="E21"/>
  <c r="J91"/>
  <c r="J20"/>
  <c r="J18"/>
  <c r="E18"/>
  <c r="F118"/>
  <c r="J17"/>
  <c r="J12"/>
  <c r="J89"/>
  <c r="E7"/>
  <c r="E111"/>
  <c i="1" r="L90"/>
  <c r="AM90"/>
  <c r="AM89"/>
  <c r="L89"/>
  <c r="AM87"/>
  <c r="L87"/>
  <c r="L85"/>
  <c r="L84"/>
  <c i="3" r="BK125"/>
  <c r="J125"/>
  <c r="BK124"/>
  <c r="BK123"/>
  <c r="J122"/>
  <c i="2" r="J178"/>
  <c r="J173"/>
  <c r="J172"/>
  <c r="J164"/>
  <c r="J156"/>
  <c r="BK154"/>
  <c r="BK150"/>
  <c r="BK142"/>
  <c r="J139"/>
  <c r="J137"/>
  <c r="J135"/>
  <c r="BK124"/>
  <c i="3" r="J124"/>
  <c r="J123"/>
  <c r="BK121"/>
  <c i="2" r="BK178"/>
  <c r="BK173"/>
  <c r="BK170"/>
  <c r="J168"/>
  <c r="BK167"/>
  <c r="BK162"/>
  <c r="BK160"/>
  <c r="J141"/>
  <c r="J138"/>
  <c r="BK131"/>
  <c r="BK133"/>
  <c r="BK129"/>
  <c i="3" r="BK126"/>
  <c r="J126"/>
  <c r="J121"/>
  <c i="2" r="J176"/>
  <c r="BK172"/>
  <c r="J167"/>
  <c r="BK164"/>
  <c r="BK144"/>
  <c r="BK139"/>
  <c r="BK137"/>
  <c r="J133"/>
  <c r="BK174"/>
  <c r="BK168"/>
  <c r="J160"/>
  <c r="J154"/>
  <c r="BK138"/>
  <c r="BK135"/>
  <c r="J129"/>
  <c i="3" r="BK122"/>
  <c i="2" r="BK176"/>
  <c r="J174"/>
  <c r="J170"/>
  <c r="J162"/>
  <c r="BK156"/>
  <c r="J150"/>
  <c r="J144"/>
  <c r="J142"/>
  <c r="BK141"/>
  <c r="J131"/>
  <c r="J124"/>
  <c i="1" r="AS94"/>
  <c i="2" l="1" r="BK166"/>
  <c r="J166"/>
  <c r="J100"/>
  <c i="3" r="BK120"/>
  <c r="BK119"/>
  <c r="J119"/>
  <c r="J97"/>
  <c i="2" r="BK123"/>
  <c r="J123"/>
  <c r="J98"/>
  <c r="P123"/>
  <c r="P122"/>
  <c r="P121"/>
  <c i="1" r="AU95"/>
  <c i="2" r="R123"/>
  <c r="R122"/>
  <c r="R121"/>
  <c r="R166"/>
  <c i="3" r="P120"/>
  <c r="P119"/>
  <c r="P118"/>
  <c i="1" r="AU96"/>
  <c i="2" r="P149"/>
  <c i="3" r="R120"/>
  <c r="R119"/>
  <c r="R118"/>
  <c i="2" r="T123"/>
  <c r="P166"/>
  <c r="T166"/>
  <c r="BK149"/>
  <c r="J149"/>
  <c r="J99"/>
  <c r="T149"/>
  <c i="3" r="T120"/>
  <c r="T119"/>
  <c r="T118"/>
  <c i="2" r="J115"/>
  <c r="BE139"/>
  <c r="BE162"/>
  <c r="BE168"/>
  <c r="BE172"/>
  <c r="BE173"/>
  <c r="BE178"/>
  <c r="F92"/>
  <c r="J117"/>
  <c r="BE124"/>
  <c r="BE133"/>
  <c i="3" r="BE124"/>
  <c i="2" r="BE129"/>
  <c r="BE135"/>
  <c r="BE138"/>
  <c r="BE141"/>
  <c r="BE142"/>
  <c r="BE156"/>
  <c i="3" r="F115"/>
  <c i="2" r="BE131"/>
  <c i="3" r="BE126"/>
  <c i="2" r="E85"/>
  <c r="J92"/>
  <c r="BE137"/>
  <c r="BE150"/>
  <c r="BE154"/>
  <c r="BE174"/>
  <c r="BK177"/>
  <c r="J177"/>
  <c r="J101"/>
  <c i="3" r="E85"/>
  <c r="J89"/>
  <c r="J91"/>
  <c r="J92"/>
  <c r="BE121"/>
  <c r="BE125"/>
  <c i="2" r="BE144"/>
  <c r="BE160"/>
  <c r="BE164"/>
  <c r="BE167"/>
  <c r="BE170"/>
  <c r="BE176"/>
  <c i="3" r="BE122"/>
  <c r="BE123"/>
  <c i="2" r="F35"/>
  <c i="1" r="BB95"/>
  <c i="3" r="F36"/>
  <c i="1" r="BC96"/>
  <c i="2" r="J34"/>
  <c i="1" r="AW95"/>
  <c i="3" r="F37"/>
  <c i="1" r="BD96"/>
  <c i="3" r="F34"/>
  <c i="1" r="BA96"/>
  <c i="3" r="F35"/>
  <c i="1" r="BB96"/>
  <c i="2" r="F37"/>
  <c i="1" r="BD95"/>
  <c i="3" r="J34"/>
  <c i="1" r="AW96"/>
  <c i="2" r="F36"/>
  <c i="1" r="BC95"/>
  <c i="2" r="F34"/>
  <c i="1" r="BA95"/>
  <c i="2" l="1" r="T122"/>
  <c r="T121"/>
  <c i="3" r="J120"/>
  <c r="J98"/>
  <c i="2" r="BK122"/>
  <c r="J122"/>
  <c r="J97"/>
  <c i="3" r="BK118"/>
  <c r="J118"/>
  <c r="J96"/>
  <c i="2" r="J33"/>
  <c i="1" r="AV95"/>
  <c r="AT95"/>
  <c r="BC94"/>
  <c r="W32"/>
  <c r="BB94"/>
  <c r="AX94"/>
  <c i="3" r="F33"/>
  <c i="1" r="AZ96"/>
  <c i="3" r="J33"/>
  <c i="1" r="AV96"/>
  <c r="AT96"/>
  <c r="BD94"/>
  <c r="W33"/>
  <c i="2" r="F33"/>
  <c i="1" r="AZ95"/>
  <c r="AU94"/>
  <c r="BA94"/>
  <c r="W30"/>
  <c i="2" l="1" r="BK121"/>
  <c r="J121"/>
  <c i="1" r="AZ94"/>
  <c r="W29"/>
  <c r="AY94"/>
  <c i="3" r="J30"/>
  <c i="1" r="AG96"/>
  <c r="AN96"/>
  <c r="AW94"/>
  <c r="AK30"/>
  <c r="W31"/>
  <c i="2" r="J30"/>
  <c i="1" r="AG95"/>
  <c r="AN95"/>
  <c i="2" l="1" r="J96"/>
  <c r="J39"/>
  <c i="3" r="J39"/>
  <c i="1" r="AV94"/>
  <c r="AK29"/>
  <c r="AG94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<sst xmlns="http://schemas.openxmlformats.org/spreadsheetml/2006/main">
  <si>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</si>
  <si>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</si>
  <si>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</si>
  <si>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</si>
  <si>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</si>
  <si>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{33810a47-5408-45fb-b5f3-de9c68248e6e}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</si>
  <si>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</si>
  <si>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</si>
  <si>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</si>
  <si>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</si>
  <si>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</si>
  <si>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</si>
  <si>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</si>
  <si>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</si>
  <si>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OUBUDIMERICE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</si>
  <si>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</si>
  <si>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</si>
  <si>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Odstavné plochy u hřiště v obci Budiměřice</t>
  </si>
  <si>
    <t>KSO:</t>
  </si>
  <si>
    <t>CC-CZ:</t>
  </si>
  <si>
    <t>Místo:</t>
  </si>
  <si>
    <t>Budiměřice</t>
  </si>
  <si>
    <t>Datum:</t>
  </si>
  <si>
    <t>18. 5. 2020</t>
  </si>
  <si>
    <t>Zadavatel:</t>
  </si>
  <si>
    <t>IČ:</t>
  </si>
  <si>
    <t>Obec Budiměřice</t>
  </si>
  <si>
    <t>DIČ: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</si>
  <si>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</si>
  <si>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</si>
  <si>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</si>
  <si>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</si>
  <si>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</si>
  <si>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</si>
  <si>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</si>
  <si>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</si>
  <si>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</si>
  <si>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</si>
  <si>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</si>
  <si>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</si>
  <si>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</si>
  <si>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</si>
  <si>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</si>
  <si>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</si>
  <si>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</si>
  <si>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</si>
  <si>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</si>
  <si>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</si>
  <si>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</si>
  <si>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</si>
  <si>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</si>
  <si>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</si>
  <si>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</si>
  <si>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</si>
  <si>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</si>
  <si>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</si>
  <si>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</si>
  <si>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</si>
  <si>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</si>
  <si>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</si>
  <si>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</si>
  <si>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</si>
  <si>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</si>
  <si>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</si>
  <si>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</si>
  <si>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</si>
  <si>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</si>
  <si>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</si>
  <si>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</si>
  <si>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</si>
  <si>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</si>
  <si>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</si>
  <si>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</si>
  <si>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</si>
  <si>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</si>
  <si>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</si>
  <si>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</si>
  <si>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</si>
  <si>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</si>
  <si>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</si>
  <si>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</si>
  <si>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zpevněné plochy</t>
  </si>
  <si>
    <t>STA</t>
  </si>
  <si>
    <t>{72fb75a8-ebb1-41da-aa78-eed6bef47970}</t>
  </si>
  <si>
    <t>2</t>
  </si>
  <si>
    <t>vedlejší a ostatní náklady</t>
  </si>
  <si>
    <t>{a66a5ee4-e4f2-461d-aebf-30e3d8071e2d}</t>
  </si>
  <si>
    <t>KRYCÍ LIST SOUPISU PRACÍ</t>
  </si>
  <si>
    <t>Objekt:</t>
  </si>
  <si>
    <t>1 - zpevněné plochy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</si>
  <si>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</si>
  <si>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</si>
  <si>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</si>
  <si>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</si>
  <si>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</si>
  <si>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</si>
  <si>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</si>
  <si>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</si>
  <si>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práce-bourání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</si>
  <si>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</si>
  <si>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</si>
  <si>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</si>
  <si>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</si>
  <si>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</si>
  <si>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</si>
  <si>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</si>
  <si>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</si>
  <si>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</si>
  <si>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</si>
  <si>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</si>
  <si>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</si>
  <si>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</si>
  <si>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</si>
  <si>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</si>
  <si>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</si>
  <si>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</si>
  <si>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</si>
  <si>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</si>
  <si>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122251104</t>
  </si>
  <si>
    <t>Odkopávky a prokopávky nezapažené v hornině třídy těžitelnosti I, skupiny 3 objem do 500 m3 strojně</t>
  </si>
  <si>
    <t>m3</t>
  </si>
  <si>
    <t>CS ÚRS 2020 01</t>
  </si>
  <si>
    <t>4</t>
  </si>
  <si>
    <t>640367166</t>
  </si>
  <si>
    <t>VV</t>
  </si>
  <si>
    <t>"obslužná komunikace - 1. část" 88*1,1*0,45</t>
  </si>
  <si>
    <t>"obslužná komunikace - 2. část" 177*1,1*0,45</t>
  </si>
  <si>
    <t>"odstavné plochy" 298*1,1*0,45</t>
  </si>
  <si>
    <t>Součet</t>
  </si>
  <si>
    <t>162751117</t>
  </si>
  <si>
    <t>Vodorovné přemístění do 10000 m výkopku/sypaniny z horniny třídy těžitelnosti I, skupiny 1 až 3</t>
  </si>
  <si>
    <t>-1325397990</t>
  </si>
  <si>
    <t>278,685</t>
  </si>
  <si>
    <t>3</t>
  </si>
  <si>
    <t>162751119</t>
  </si>
  <si>
    <t>Příplatek k vodorovnému přemístění výkopku/sypaniny z horniny třídy těžitelnosti I, skupiny 1 až 3 ZKD 1000 m přes 10000 m</t>
  </si>
  <si>
    <t>-1153742804</t>
  </si>
  <si>
    <t>278,685*10</t>
  </si>
  <si>
    <t>171201231</t>
  </si>
  <si>
    <t>Poplatek za uložení zeminy a kamení na recyklační skládce (skládkovné) kód odpadu 17 05 04</t>
  </si>
  <si>
    <t>t</t>
  </si>
  <si>
    <t>1389226884</t>
  </si>
  <si>
    <t>278,685*1,7</t>
  </si>
  <si>
    <t>5</t>
  </si>
  <si>
    <t>171251201</t>
  </si>
  <si>
    <t>Uložení sypaniny na skládky nebo meziskládky</t>
  </si>
  <si>
    <t>1406283827</t>
  </si>
  <si>
    <t>6</t>
  </si>
  <si>
    <t>181111111</t>
  </si>
  <si>
    <t>Plošná úprava terénu do 500 m2 zemina tř 1 až 4 nerovnosti do 100 mm v rovinně a svahu do 1:5</t>
  </si>
  <si>
    <t>m2</t>
  </si>
  <si>
    <t>-440215332</t>
  </si>
  <si>
    <t>7</t>
  </si>
  <si>
    <t>181351103</t>
  </si>
  <si>
    <t>Rozprostření ornice tl vrstvy do 200 mm pl do 500 m2 v rovině nebo ve svahu do 1:5 strojně</t>
  </si>
  <si>
    <t>-2002743552</t>
  </si>
  <si>
    <t>8</t>
  </si>
  <si>
    <t>M</t>
  </si>
  <si>
    <t>10364100</t>
  </si>
  <si>
    <t>zemina pro terénní úpravy - tříděná</t>
  </si>
  <si>
    <t>635298609</t>
  </si>
  <si>
    <t>115*0,1*1,75</t>
  </si>
  <si>
    <t>9</t>
  </si>
  <si>
    <t>181411131</t>
  </si>
  <si>
    <t>Založení parkového trávníku výsevem plochy do 1000 m2 v rovině a ve svahu do 1:5</t>
  </si>
  <si>
    <t>-1102723479</t>
  </si>
  <si>
    <t>10</t>
  </si>
  <si>
    <t>00572410</t>
  </si>
  <si>
    <t>osivo směs travní parková</t>
  </si>
  <si>
    <t>kg</t>
  </si>
  <si>
    <t>-1653505469</t>
  </si>
  <si>
    <t>115/20</t>
  </si>
  <si>
    <t>11</t>
  </si>
  <si>
    <t>181951112</t>
  </si>
  <si>
    <t>Úprava pláně v hornině třídy těžitelnosti I, skupiny 1 až 3 se zhutněním</t>
  </si>
  <si>
    <t>-2141987444</t>
  </si>
  <si>
    <t>"obslužná komunikace - 1. část" 88*1,1</t>
  </si>
  <si>
    <t>"obslužná komunikace - 2. část" 177*1,1</t>
  </si>
  <si>
    <t>"odstavné plochy" 298*1,1</t>
  </si>
  <si>
    <t>Komunikace pozemní</t>
  </si>
  <si>
    <t>12</t>
  </si>
  <si>
    <t>564762113</t>
  </si>
  <si>
    <t>Podklad z vibrovaného štěrku VŠ tl 220 mm</t>
  </si>
  <si>
    <t>872760723</t>
  </si>
  <si>
    <t>"obslužná komunikace - 2. část" 177</t>
  </si>
  <si>
    <t>"odstavné plochy" 298</t>
  </si>
  <si>
    <t>13</t>
  </si>
  <si>
    <t>564851111</t>
  </si>
  <si>
    <t>Podklad ze štěrkodrtě ŠD tl 150 mm</t>
  </si>
  <si>
    <t>-1774555101</t>
  </si>
  <si>
    <t>14</t>
  </si>
  <si>
    <t>564861111</t>
  </si>
  <si>
    <t>Podklad ze štěrkodrtě ŠD tl 200 mm</t>
  </si>
  <si>
    <t>982366196</t>
  </si>
  <si>
    <t>564952111</t>
  </si>
  <si>
    <t>Podklad z mechanicky zpevněného kameniva MZK tl 150 mm</t>
  </si>
  <si>
    <t>-2031190668</t>
  </si>
  <si>
    <t>"obslužná komunikace - 1. část" 88*1,05</t>
  </si>
  <si>
    <t>16</t>
  </si>
  <si>
    <t>596212211</t>
  </si>
  <si>
    <t>Kladení zámkové dlažby pozemních komunikací tl 80 mm skupiny A pl do 100 m2</t>
  </si>
  <si>
    <t>380382408</t>
  </si>
  <si>
    <t>"obslužná komunikace - 1. část" 88</t>
  </si>
  <si>
    <t>17</t>
  </si>
  <si>
    <t>59245013</t>
  </si>
  <si>
    <t>dlažba zámková tvaru I 200x165x80mm přírodní</t>
  </si>
  <si>
    <t>-710322270</t>
  </si>
  <si>
    <t>88*1,01</t>
  </si>
  <si>
    <t>Ostatní konstrukce a práce-bourání</t>
  </si>
  <si>
    <t>18</t>
  </si>
  <si>
    <t>916231213</t>
  </si>
  <si>
    <t>Osazení chodníkového obrubníku betonového stojatého s boční opěrou do lože z betonu prostého</t>
  </si>
  <si>
    <t>m</t>
  </si>
  <si>
    <t>1287721333</t>
  </si>
  <si>
    <t>19</t>
  </si>
  <si>
    <t>59217017</t>
  </si>
  <si>
    <t>obrubník betonový chodníkový 1000x100x250mm</t>
  </si>
  <si>
    <t>-1498762075</t>
  </si>
  <si>
    <t>213*1,01</t>
  </si>
  <si>
    <t>20</t>
  </si>
  <si>
    <t>916991121</t>
  </si>
  <si>
    <t>Lože pod obrubníky, krajníky nebo obruby z dlažebních kostek z betonu prostého C20/25 XF1</t>
  </si>
  <si>
    <t>-242316902</t>
  </si>
  <si>
    <t>213*0,04</t>
  </si>
  <si>
    <t>919112233</t>
  </si>
  <si>
    <t>Řezání spár pro vytvoření komůrky š 20 mm hl 40 mm pro těsnící zálivku v živičném krytu</t>
  </si>
  <si>
    <t>-836635718</t>
  </si>
  <si>
    <t>22</t>
  </si>
  <si>
    <t>919121132</t>
  </si>
  <si>
    <t>Těsnění spár zálivkou za studena pro komůrky š 20 mm hl 40 mm s těsnicím profilem</t>
  </si>
  <si>
    <t>771598653</t>
  </si>
  <si>
    <t>23</t>
  </si>
  <si>
    <t>919726123</t>
  </si>
  <si>
    <t>Geotextilie pro ochranu, separaci a filtraci netkaná měrná hmotnost do 500 g/m2 - netkaná textilie hydrofobní NTRF z porézních a hydrofóbních vláken s velkým povrchem</t>
  </si>
  <si>
    <t>331404372</t>
  </si>
  <si>
    <t>2*34*6</t>
  </si>
  <si>
    <t>24</t>
  </si>
  <si>
    <t>919735113</t>
  </si>
  <si>
    <t>Řezání stávajícího živičného krytu hl do 150 mm</t>
  </si>
  <si>
    <t>-59160443</t>
  </si>
  <si>
    <t>998</t>
  </si>
  <si>
    <t>Přesun hmot</t>
  </si>
  <si>
    <t>25</t>
  </si>
  <si>
    <t>998223011</t>
  </si>
  <si>
    <t>Přesun hmot pro pozemní komunikace s krytem dlážděným</t>
  </si>
  <si>
    <t>828877407</t>
  </si>
  <si>
    <t>2 - vedlejší a ostatní náklady</t>
  </si>
  <si>
    <t xml:space="preserve">    OST - VRN</t>
  </si>
  <si>
    <t>OST</t>
  </si>
  <si>
    <t>VRN</t>
  </si>
  <si>
    <t>99911</t>
  </si>
  <si>
    <t>Vytyčení inženýrských sítí</t>
  </si>
  <si>
    <t>kpl</t>
  </si>
  <si>
    <t>512</t>
  </si>
  <si>
    <t>-1706090398</t>
  </si>
  <si>
    <t>99921</t>
  </si>
  <si>
    <t>Přechodné dopravní opatření - DIO během výstavby vč. projednání na PČR</t>
  </si>
  <si>
    <t>-2127825732</t>
  </si>
  <si>
    <t>99931</t>
  </si>
  <si>
    <t>Zařízení staveniště</t>
  </si>
  <si>
    <t>586882420</t>
  </si>
  <si>
    <t>99943</t>
  </si>
  <si>
    <t>Geodetické práce - vytyčení, geodetická dokumentace skutečného provedení, geodetické zaměření</t>
  </si>
  <si>
    <t>-850147644</t>
  </si>
  <si>
    <t>99951</t>
  </si>
  <si>
    <t>Zkoušky hutnění pláně - statická zkouška</t>
  </si>
  <si>
    <t>ks</t>
  </si>
  <si>
    <t>-1665428891</t>
  </si>
  <si>
    <t>99981</t>
  </si>
  <si>
    <t>Dokumentace skutečného provedení díla</t>
  </si>
  <si>
    <t>433069134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</si>
</sst>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8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1" xfId="0" applyBorder="1"/>
    <xf numFmtId="0" fontId="0" fillId="0" borderId="2" xfId="0" applyBorder="1"/>
    <xf numFmtId="0" fontId="0" fillId="0" borderId="2" xfId="0" applyBorder="1" applyProtection="1">
      <protection locked="0"/>
    </xf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0" fillId="0" borderId="12" xfId="0" applyFont="1" applyBorder="1" applyAlignment="1" applyProtection="1">
      <alignment vertical="center"/>
      <protection locked="0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0" fontId="0" fillId="4" borderId="7" xfId="0" applyFont="1" applyFill="1" applyBorder="1" applyAlignment="1" applyProtection="1">
      <alignment vertical="center"/>
      <protection locked="0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31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31" t="s">
        <v>40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41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46</v>
      </c>
      <c r="U35" s="53"/>
      <c r="V35" s="53"/>
      <c r="W35" s="53"/>
      <c r="X35" s="55" t="s">
        <v>47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48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49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50</v>
      </c>
      <c r="AI60" s="41"/>
      <c r="AJ60" s="41"/>
      <c r="AK60" s="41"/>
      <c r="AL60" s="41"/>
      <c r="AM60" s="63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50</v>
      </c>
      <c r="AI75" s="41"/>
      <c r="AJ75" s="41"/>
      <c r="AK75" s="41"/>
      <c r="AL75" s="41"/>
      <c r="AM75" s="63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OUBUDIMERICE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Odstavné plochy u hřiště v obci Budiměřice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Budiměřice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18. 5. 2020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Budiměřice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 xml:space="preserve"> </v>
      </c>
      <c r="AN89" s="70"/>
      <c r="AO89" s="70"/>
      <c r="AP89" s="70"/>
      <c r="AQ89" s="39"/>
      <c r="AR89" s="43"/>
      <c r="AS89" s="80" t="s">
        <v>55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56</v>
      </c>
      <c r="D92" s="93"/>
      <c r="E92" s="93"/>
      <c r="F92" s="93"/>
      <c r="G92" s="93"/>
      <c r="H92" s="94"/>
      <c r="I92" s="95" t="s">
        <v>57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58</v>
      </c>
      <c r="AH92" s="93"/>
      <c r="AI92" s="93"/>
      <c r="AJ92" s="93"/>
      <c r="AK92" s="93"/>
      <c r="AL92" s="93"/>
      <c r="AM92" s="93"/>
      <c r="AN92" s="95" t="s">
        <v>59</v>
      </c>
      <c r="AO92" s="93"/>
      <c r="AP92" s="97"/>
      <c r="AQ92" s="98" t="s">
        <v>60</v>
      </c>
      <c r="AR92" s="43"/>
      <c r="AS92" s="99" t="s">
        <v>61</v>
      </c>
      <c r="AT92" s="100" t="s">
        <v>62</v>
      </c>
      <c r="AU92" s="100" t="s">
        <v>63</v>
      </c>
      <c r="AV92" s="100" t="s">
        <v>64</v>
      </c>
      <c r="AW92" s="100" t="s">
        <v>65</v>
      </c>
      <c r="AX92" s="100" t="s">
        <v>66</v>
      </c>
      <c r="AY92" s="100" t="s">
        <v>67</v>
      </c>
      <c r="AZ92" s="100" t="s">
        <v>68</v>
      </c>
      <c r="BA92" s="100" t="s">
        <v>69</v>
      </c>
      <c r="BB92" s="100" t="s">
        <v>70</v>
      </c>
      <c r="BC92" s="100" t="s">
        <v>71</v>
      </c>
      <c r="BD92" s="101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ROUND(SUM(AG95:AG96),2)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ROUND(SUM(AS95:AS96),2)</f>
        <v>0</v>
      </c>
      <c r="AT94" s="113">
        <f>ROUND(SUM(AV94:AW94),2)</f>
        <v>0</v>
      </c>
      <c r="AU94" s="114">
        <f>ROUND(SUM(AU95:AU96),5)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ROUND(SUM(AZ95:AZ96),2)</f>
        <v>0</v>
      </c>
      <c r="BA94" s="113">
        <f>ROUND(SUM(BA95:BA96),2)</f>
        <v>0</v>
      </c>
      <c r="BB94" s="113">
        <f>ROUND(SUM(BB95:BB96),2)</f>
        <v>0</v>
      </c>
      <c r="BC94" s="113">
        <f>ROUND(SUM(BC95:BC96),2)</f>
        <v>0</v>
      </c>
      <c r="BD94" s="115">
        <f>ROUND(SUM(BD95:BD96),2)</f>
        <v>0</v>
      </c>
      <c r="BE94" s="6"/>
      <c r="BS94" s="116" t="s">
        <v>74</v>
      </c>
      <c r="BT94" s="116" t="s">
        <v>75</v>
      </c>
      <c r="BU94" s="117" t="s">
        <v>76</v>
      </c>
      <c r="BV94" s="116" t="s">
        <v>77</v>
      </c>
      <c r="BW94" s="116" t="s">
        <v>5</v>
      </c>
      <c r="BX94" s="116" t="s">
        <v>78</v>
      </c>
      <c r="CL94" s="116" t="s">
        <v>1</v>
      </c>
    </row>
    <row r="95" s="7" customFormat="1" ht="16.5" customHeight="1">
      <c r="A95" s="118" t="s">
        <v>79</v>
      </c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'1 - zpevněné plochy'!J30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82</v>
      </c>
      <c r="AR95" s="125"/>
      <c r="AS95" s="126">
        <v>0</v>
      </c>
      <c r="AT95" s="127">
        <f>ROUND(SUM(AV95:AW95),2)</f>
        <v>0</v>
      </c>
      <c r="AU95" s="128">
        <f>'1 - zpevněné plochy'!P121</f>
        <v>0</v>
      </c>
      <c r="AV95" s="127">
        <f>'1 - zpevněné plochy'!J33</f>
        <v>0</v>
      </c>
      <c r="AW95" s="127">
        <f>'1 - zpevněné plochy'!J34</f>
        <v>0</v>
      </c>
      <c r="AX95" s="127">
        <f>'1 - zpevněné plochy'!J35</f>
        <v>0</v>
      </c>
      <c r="AY95" s="127">
        <f>'1 - zpevněné plochy'!J36</f>
        <v>0</v>
      </c>
      <c r="AZ95" s="127">
        <f>'1 - zpevněné plochy'!F33</f>
        <v>0</v>
      </c>
      <c r="BA95" s="127">
        <f>'1 - zpevněné plochy'!F34</f>
        <v>0</v>
      </c>
      <c r="BB95" s="127">
        <f>'1 - zpevněné plochy'!F35</f>
        <v>0</v>
      </c>
      <c r="BC95" s="127">
        <f>'1 - zpevněné plochy'!F36</f>
        <v>0</v>
      </c>
      <c r="BD95" s="129">
        <f>'1 - zpevněné plochy'!F37</f>
        <v>0</v>
      </c>
      <c r="BE95" s="7"/>
      <c r="BT95" s="130" t="s">
        <v>80</v>
      </c>
      <c r="BV95" s="130" t="s">
        <v>77</v>
      </c>
      <c r="BW95" s="130" t="s">
        <v>83</v>
      </c>
      <c r="BX95" s="130" t="s">
        <v>5</v>
      </c>
      <c r="CL95" s="130" t="s">
        <v>1</v>
      </c>
      <c r="CM95" s="130" t="s">
        <v>84</v>
      </c>
    </row>
    <row r="96" s="7" customFormat="1" ht="16.5" customHeight="1">
      <c r="A96" s="118" t="s">
        <v>79</v>
      </c>
      <c r="B96" s="119"/>
      <c r="C96" s="120"/>
      <c r="D96" s="121" t="s">
        <v>84</v>
      </c>
      <c r="E96" s="121"/>
      <c r="F96" s="121"/>
      <c r="G96" s="121"/>
      <c r="H96" s="121"/>
      <c r="I96" s="122"/>
      <c r="J96" s="121" t="s">
        <v>85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'2 - vedlejší a ostatní ná...'!J30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82</v>
      </c>
      <c r="AR96" s="125"/>
      <c r="AS96" s="131">
        <v>0</v>
      </c>
      <c r="AT96" s="132">
        <f>ROUND(SUM(AV96:AW96),2)</f>
        <v>0</v>
      </c>
      <c r="AU96" s="133">
        <f>'2 - vedlejší a ostatní ná...'!P118</f>
        <v>0</v>
      </c>
      <c r="AV96" s="132">
        <f>'2 - vedlejší a ostatní ná...'!J33</f>
        <v>0</v>
      </c>
      <c r="AW96" s="132">
        <f>'2 - vedlejší a ostatní ná...'!J34</f>
        <v>0</v>
      </c>
      <c r="AX96" s="132">
        <f>'2 - vedlejší a ostatní ná...'!J35</f>
        <v>0</v>
      </c>
      <c r="AY96" s="132">
        <f>'2 - vedlejší a ostatní ná...'!J36</f>
        <v>0</v>
      </c>
      <c r="AZ96" s="132">
        <f>'2 - vedlejší a ostatní ná...'!F33</f>
        <v>0</v>
      </c>
      <c r="BA96" s="132">
        <f>'2 - vedlejší a ostatní ná...'!F34</f>
        <v>0</v>
      </c>
      <c r="BB96" s="132">
        <f>'2 - vedlejší a ostatní ná...'!F35</f>
        <v>0</v>
      </c>
      <c r="BC96" s="132">
        <f>'2 - vedlejší a ostatní ná...'!F36</f>
        <v>0</v>
      </c>
      <c r="BD96" s="134">
        <f>'2 - vedlejší a ostatní ná...'!F37</f>
        <v>0</v>
      </c>
      <c r="BE96" s="7"/>
      <c r="BT96" s="130" t="s">
        <v>80</v>
      </c>
      <c r="BV96" s="130" t="s">
        <v>77</v>
      </c>
      <c r="BW96" s="130" t="s">
        <v>86</v>
      </c>
      <c r="BX96" s="130" t="s">
        <v>5</v>
      </c>
      <c r="CL96" s="130" t="s">
        <v>1</v>
      </c>
      <c r="CM96" s="130" t="s">
        <v>84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65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/aVSNwSTSepUC2SrhLJNZffMQNEdqbMqK4uiIQIXxUA9jO4uKzaQFSQN5b79yD3fo/XAL/aSDvrghhd4HKF61g==" hashValue="LGhD9RCnfNfqtWV8QEh70mZhKrWGvbF0hUpRicEQ/8PePpxux1+7rbLVcdhaOZJ6r8ktHmPK5XwGEpQEeWWVTA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 - zpevněné plochy'!C2" display="/"/>
    <hyperlink ref="A96" location="'2 - vedlejší a ostatní ná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83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84</v>
      </c>
    </row>
    <row r="4" s="1" customFormat="1" ht="24.96" customHeight="1">
      <c r="B4" s="19"/>
      <c r="D4" s="139" t="s">
        <v>87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Odstavné plochy u hřiště v obci Budiměřice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88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89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18. 5. 2020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26</v>
      </c>
      <c r="F15" s="37"/>
      <c r="G15" s="37"/>
      <c r="H15" s="37"/>
      <c r="I15" s="146" t="s">
        <v>27</v>
      </c>
      <c r="J15" s="145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28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30</v>
      </c>
      <c r="E20" s="37"/>
      <c r="F20" s="37"/>
      <c r="G20" s="37"/>
      <c r="H20" s="37"/>
      <c r="I20" s="146" t="s">
        <v>25</v>
      </c>
      <c r="J20" s="145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tr">
        <f>IF('Rekapitulace stavby'!E17="","",'Rekapitulace stavby'!E17)</f>
        <v xml:space="preserve"> </v>
      </c>
      <c r="F21" s="37"/>
      <c r="G21" s="37"/>
      <c r="H21" s="37"/>
      <c r="I21" s="146" t="s">
        <v>27</v>
      </c>
      <c r="J21" s="145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33</v>
      </c>
      <c r="E23" s="37"/>
      <c r="F23" s="37"/>
      <c r="G23" s="37"/>
      <c r="H23" s="37"/>
      <c r="I23" s="146" t="s">
        <v>25</v>
      </c>
      <c r="J23" s="145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tr">
        <f>IF('Rekapitulace stavby'!E20="","",'Rekapitulace stavby'!E20)</f>
        <v xml:space="preserve"> </v>
      </c>
      <c r="F24" s="37"/>
      <c r="G24" s="37"/>
      <c r="H24" s="37"/>
      <c r="I24" s="146" t="s">
        <v>27</v>
      </c>
      <c r="J24" s="145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34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35</v>
      </c>
      <c r="E30" s="37"/>
      <c r="F30" s="37"/>
      <c r="G30" s="37"/>
      <c r="H30" s="37"/>
      <c r="I30" s="143"/>
      <c r="J30" s="156">
        <f>ROUND(J121,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37</v>
      </c>
      <c r="G32" s="37"/>
      <c r="H32" s="37"/>
      <c r="I32" s="158" t="s">
        <v>36</v>
      </c>
      <c r="J32" s="157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39</v>
      </c>
      <c r="E33" s="141" t="s">
        <v>40</v>
      </c>
      <c r="F33" s="160">
        <f>ROUND((SUM(BE121:BE178)),  2)</f>
        <v>0</v>
      </c>
      <c r="G33" s="37"/>
      <c r="H33" s="37"/>
      <c r="I33" s="161">
        <v>0.20999999999999999</v>
      </c>
      <c r="J33" s="160">
        <f>ROUND(((SUM(BE121:BE178))*I33),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41</v>
      </c>
      <c r="F34" s="160">
        <f>ROUND((SUM(BF121:BF178)),  2)</f>
        <v>0</v>
      </c>
      <c r="G34" s="37"/>
      <c r="H34" s="37"/>
      <c r="I34" s="161">
        <v>0.14999999999999999</v>
      </c>
      <c r="J34" s="160">
        <f>ROUND(((SUM(BF121:BF178))*I34),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42</v>
      </c>
      <c r="F35" s="160">
        <f>ROUND((SUM(BG121:BG178)),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43</v>
      </c>
      <c r="F36" s="160">
        <f>ROUND((SUM(BH121:BH178)),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44</v>
      </c>
      <c r="F37" s="160">
        <f>ROUND((SUM(BI121:BI178)),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45</v>
      </c>
      <c r="E39" s="164"/>
      <c r="F39" s="164"/>
      <c r="G39" s="165" t="s">
        <v>46</v>
      </c>
      <c r="H39" s="166" t="s">
        <v>47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48</v>
      </c>
      <c r="E50" s="171"/>
      <c r="F50" s="171"/>
      <c r="G50" s="170" t="s">
        <v>49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6"/>
      <c r="J61" s="177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52</v>
      </c>
      <c r="E65" s="178"/>
      <c r="F65" s="178"/>
      <c r="G65" s="170" t="s">
        <v>53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6"/>
      <c r="J76" s="177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Odstavné plochy u hřiště v obci Budiměřice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1 - zpevněné plochy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Budiměřice</v>
      </c>
      <c r="G89" s="39"/>
      <c r="H89" s="39"/>
      <c r="I89" s="146" t="s">
        <v>22</v>
      </c>
      <c r="J89" s="78" t="str">
        <f>IF(J12="","",J12)</f>
        <v>18. 5. 2020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Budiměřice</v>
      </c>
      <c r="G91" s="39"/>
      <c r="H91" s="39"/>
      <c r="I91" s="146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146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91</v>
      </c>
      <c r="D94" s="188"/>
      <c r="E94" s="188"/>
      <c r="F94" s="188"/>
      <c r="G94" s="188"/>
      <c r="H94" s="188"/>
      <c r="I94" s="189"/>
      <c r="J94" s="190" t="s">
        <v>92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93</v>
      </c>
      <c r="D96" s="39"/>
      <c r="E96" s="39"/>
      <c r="F96" s="39"/>
      <c r="G96" s="39"/>
      <c r="H96" s="39"/>
      <c r="I96" s="143"/>
      <c r="J96" s="109">
        <f>J121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92"/>
      <c r="C97" s="193"/>
      <c r="D97" s="194" t="s">
        <v>95</v>
      </c>
      <c r="E97" s="195"/>
      <c r="F97" s="195"/>
      <c r="G97" s="195"/>
      <c r="H97" s="195"/>
      <c r="I97" s="196"/>
      <c r="J97" s="197">
        <f>J122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96</v>
      </c>
      <c r="E98" s="202"/>
      <c r="F98" s="202"/>
      <c r="G98" s="202"/>
      <c r="H98" s="202"/>
      <c r="I98" s="203"/>
      <c r="J98" s="204">
        <f>J123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9"/>
      <c r="C99" s="200"/>
      <c r="D99" s="201" t="s">
        <v>97</v>
      </c>
      <c r="E99" s="202"/>
      <c r="F99" s="202"/>
      <c r="G99" s="202"/>
      <c r="H99" s="202"/>
      <c r="I99" s="203"/>
      <c r="J99" s="204">
        <f>J149</f>
        <v>0</v>
      </c>
      <c r="K99" s="200"/>
      <c r="L99" s="20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9"/>
      <c r="C100" s="200"/>
      <c r="D100" s="201" t="s">
        <v>98</v>
      </c>
      <c r="E100" s="202"/>
      <c r="F100" s="202"/>
      <c r="G100" s="202"/>
      <c r="H100" s="202"/>
      <c r="I100" s="203"/>
      <c r="J100" s="204">
        <f>J166</f>
        <v>0</v>
      </c>
      <c r="K100" s="200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9"/>
      <c r="C101" s="200"/>
      <c r="D101" s="201" t="s">
        <v>99</v>
      </c>
      <c r="E101" s="202"/>
      <c r="F101" s="202"/>
      <c r="G101" s="202"/>
      <c r="H101" s="202"/>
      <c r="I101" s="203"/>
      <c r="J101" s="204">
        <f>J177</f>
        <v>0</v>
      </c>
      <c r="K101" s="200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7"/>
      <c r="B102" s="38"/>
      <c r="C102" s="39"/>
      <c r="D102" s="39"/>
      <c r="E102" s="39"/>
      <c r="F102" s="39"/>
      <c r="G102" s="39"/>
      <c r="H102" s="39"/>
      <c r="I102" s="143"/>
      <c r="J102" s="39"/>
      <c r="K102" s="39"/>
      <c r="L102" s="62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182"/>
      <c r="J103" s="66"/>
      <c r="K103" s="66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7" s="2" customFormat="1" ht="6.96" customHeight="1">
      <c r="A107" s="37"/>
      <c r="B107" s="67"/>
      <c r="C107" s="68"/>
      <c r="D107" s="68"/>
      <c r="E107" s="68"/>
      <c r="F107" s="68"/>
      <c r="G107" s="68"/>
      <c r="H107" s="68"/>
      <c r="I107" s="185"/>
      <c r="J107" s="68"/>
      <c r="K107" s="68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24.96" customHeight="1">
      <c r="A108" s="37"/>
      <c r="B108" s="38"/>
      <c r="C108" s="22" t="s">
        <v>100</v>
      </c>
      <c r="D108" s="39"/>
      <c r="E108" s="39"/>
      <c r="F108" s="39"/>
      <c r="G108" s="39"/>
      <c r="H108" s="39"/>
      <c r="I108" s="143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38"/>
      <c r="C109" s="39"/>
      <c r="D109" s="39"/>
      <c r="E109" s="39"/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1" t="s">
        <v>16</v>
      </c>
      <c r="D110" s="39"/>
      <c r="E110" s="39"/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186" t="str">
        <f>E7</f>
        <v>Odstavné plochy u hřiště v obci Budiměřice</v>
      </c>
      <c r="F111" s="31"/>
      <c r="G111" s="31"/>
      <c r="H111" s="31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88</v>
      </c>
      <c r="D112" s="39"/>
      <c r="E112" s="39"/>
      <c r="F112" s="39"/>
      <c r="G112" s="39"/>
      <c r="H112" s="39"/>
      <c r="I112" s="143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75" t="str">
        <f>E9</f>
        <v>1 - zpevněné plochy</v>
      </c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143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1" t="s">
        <v>20</v>
      </c>
      <c r="D115" s="39"/>
      <c r="E115" s="39"/>
      <c r="F115" s="26" t="str">
        <f>F12</f>
        <v>Budiměřice</v>
      </c>
      <c r="G115" s="39"/>
      <c r="H115" s="39"/>
      <c r="I115" s="146" t="s">
        <v>22</v>
      </c>
      <c r="J115" s="78" t="str">
        <f>IF(J12="","",J12)</f>
        <v>18. 5. 2020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24</v>
      </c>
      <c r="D117" s="39"/>
      <c r="E117" s="39"/>
      <c r="F117" s="26" t="str">
        <f>E15</f>
        <v>Obec Budiměřice</v>
      </c>
      <c r="G117" s="39"/>
      <c r="H117" s="39"/>
      <c r="I117" s="146" t="s">
        <v>30</v>
      </c>
      <c r="J117" s="35" t="str">
        <f>E21</f>
        <v xml:space="preserve"> 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5.15" customHeight="1">
      <c r="A118" s="37"/>
      <c r="B118" s="38"/>
      <c r="C118" s="31" t="s">
        <v>28</v>
      </c>
      <c r="D118" s="39"/>
      <c r="E118" s="39"/>
      <c r="F118" s="26" t="str">
        <f>IF(E18="","",E18)</f>
        <v>Vyplň údaj</v>
      </c>
      <c r="G118" s="39"/>
      <c r="H118" s="39"/>
      <c r="I118" s="146" t="s">
        <v>33</v>
      </c>
      <c r="J118" s="35" t="str">
        <f>E24</f>
        <v xml:space="preserve"> 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0.32" customHeight="1">
      <c r="A119" s="37"/>
      <c r="B119" s="38"/>
      <c r="C119" s="39"/>
      <c r="D119" s="39"/>
      <c r="E119" s="39"/>
      <c r="F119" s="39"/>
      <c r="G119" s="39"/>
      <c r="H119" s="39"/>
      <c r="I119" s="143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11" customFormat="1" ht="29.28" customHeight="1">
      <c r="A120" s="206"/>
      <c r="B120" s="207"/>
      <c r="C120" s="208" t="s">
        <v>101</v>
      </c>
      <c r="D120" s="209" t="s">
        <v>60</v>
      </c>
      <c r="E120" s="209" t="s">
        <v>56</v>
      </c>
      <c r="F120" s="209" t="s">
        <v>57</v>
      </c>
      <c r="G120" s="209" t="s">
        <v>102</v>
      </c>
      <c r="H120" s="209" t="s">
        <v>103</v>
      </c>
      <c r="I120" s="210" t="s">
        <v>104</v>
      </c>
      <c r="J120" s="209" t="s">
        <v>92</v>
      </c>
      <c r="K120" s="211" t="s">
        <v>105</v>
      </c>
      <c r="L120" s="212"/>
      <c r="M120" s="99" t="s">
        <v>1</v>
      </c>
      <c r="N120" s="100" t="s">
        <v>39</v>
      </c>
      <c r="O120" s="100" t="s">
        <v>106</v>
      </c>
      <c r="P120" s="100" t="s">
        <v>107</v>
      </c>
      <c r="Q120" s="100" t="s">
        <v>108</v>
      </c>
      <c r="R120" s="100" t="s">
        <v>109</v>
      </c>
      <c r="S120" s="100" t="s">
        <v>110</v>
      </c>
      <c r="T120" s="101" t="s">
        <v>111</v>
      </c>
      <c r="U120" s="206"/>
      <c r="V120" s="206"/>
      <c r="W120" s="206"/>
      <c r="X120" s="206"/>
      <c r="Y120" s="206"/>
      <c r="Z120" s="206"/>
      <c r="AA120" s="206"/>
      <c r="AB120" s="206"/>
      <c r="AC120" s="206"/>
      <c r="AD120" s="206"/>
      <c r="AE120" s="206"/>
    </row>
    <row r="121" s="2" customFormat="1" ht="22.8" customHeight="1">
      <c r="A121" s="37"/>
      <c r="B121" s="38"/>
      <c r="C121" s="106" t="s">
        <v>112</v>
      </c>
      <c r="D121" s="39"/>
      <c r="E121" s="39"/>
      <c r="F121" s="39"/>
      <c r="G121" s="39"/>
      <c r="H121" s="39"/>
      <c r="I121" s="143"/>
      <c r="J121" s="213">
        <f>BK121</f>
        <v>0</v>
      </c>
      <c r="K121" s="39"/>
      <c r="L121" s="43"/>
      <c r="M121" s="102"/>
      <c r="N121" s="214"/>
      <c r="O121" s="103"/>
      <c r="P121" s="215">
        <f>P122</f>
        <v>0</v>
      </c>
      <c r="Q121" s="103"/>
      <c r="R121" s="215">
        <f>R122</f>
        <v>101.9275024</v>
      </c>
      <c r="S121" s="103"/>
      <c r="T121" s="216">
        <f>T122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6" t="s">
        <v>74</v>
      </c>
      <c r="AU121" s="16" t="s">
        <v>94</v>
      </c>
      <c r="BK121" s="217">
        <f>BK122</f>
        <v>0</v>
      </c>
    </row>
    <row r="122" s="12" customFormat="1" ht="25.92" customHeight="1">
      <c r="A122" s="12"/>
      <c r="B122" s="218"/>
      <c r="C122" s="219"/>
      <c r="D122" s="220" t="s">
        <v>74</v>
      </c>
      <c r="E122" s="221" t="s">
        <v>113</v>
      </c>
      <c r="F122" s="221" t="s">
        <v>114</v>
      </c>
      <c r="G122" s="219"/>
      <c r="H122" s="219"/>
      <c r="I122" s="222"/>
      <c r="J122" s="223">
        <f>BK122</f>
        <v>0</v>
      </c>
      <c r="K122" s="219"/>
      <c r="L122" s="224"/>
      <c r="M122" s="225"/>
      <c r="N122" s="226"/>
      <c r="O122" s="226"/>
      <c r="P122" s="227">
        <f>P123+P149+P166+P177</f>
        <v>0</v>
      </c>
      <c r="Q122" s="226"/>
      <c r="R122" s="227">
        <f>R123+R149+R166+R177</f>
        <v>101.9275024</v>
      </c>
      <c r="S122" s="226"/>
      <c r="T122" s="228">
        <f>T123+T149+T166+T177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9" t="s">
        <v>80</v>
      </c>
      <c r="AT122" s="230" t="s">
        <v>74</v>
      </c>
      <c r="AU122" s="230" t="s">
        <v>75</v>
      </c>
      <c r="AY122" s="229" t="s">
        <v>115</v>
      </c>
      <c r="BK122" s="231">
        <f>BK123+BK149+BK166+BK177</f>
        <v>0</v>
      </c>
    </row>
    <row r="123" s="12" customFormat="1" ht="22.8" customHeight="1">
      <c r="A123" s="12"/>
      <c r="B123" s="218"/>
      <c r="C123" s="219"/>
      <c r="D123" s="220" t="s">
        <v>74</v>
      </c>
      <c r="E123" s="232" t="s">
        <v>80</v>
      </c>
      <c r="F123" s="232" t="s">
        <v>116</v>
      </c>
      <c r="G123" s="219"/>
      <c r="H123" s="219"/>
      <c r="I123" s="222"/>
      <c r="J123" s="233">
        <f>BK123</f>
        <v>0</v>
      </c>
      <c r="K123" s="219"/>
      <c r="L123" s="224"/>
      <c r="M123" s="225"/>
      <c r="N123" s="226"/>
      <c r="O123" s="226"/>
      <c r="P123" s="227">
        <f>SUM(P124:P148)</f>
        <v>0</v>
      </c>
      <c r="Q123" s="226"/>
      <c r="R123" s="227">
        <f>SUM(R124:R148)</f>
        <v>20.130749999999999</v>
      </c>
      <c r="S123" s="226"/>
      <c r="T123" s="228">
        <f>SUM(T124:T148)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9" t="s">
        <v>80</v>
      </c>
      <c r="AT123" s="230" t="s">
        <v>74</v>
      </c>
      <c r="AU123" s="230" t="s">
        <v>80</v>
      </c>
      <c r="AY123" s="229" t="s">
        <v>115</v>
      </c>
      <c r="BK123" s="231">
        <f>SUM(BK124:BK148)</f>
        <v>0</v>
      </c>
    </row>
    <row r="124" s="2" customFormat="1" ht="21.75" customHeight="1">
      <c r="A124" s="37"/>
      <c r="B124" s="38"/>
      <c r="C124" s="234" t="s">
        <v>80</v>
      </c>
      <c r="D124" s="234" t="s">
        <v>117</v>
      </c>
      <c r="E124" s="235" t="s">
        <v>118</v>
      </c>
      <c r="F124" s="236" t="s">
        <v>119</v>
      </c>
      <c r="G124" s="237" t="s">
        <v>120</v>
      </c>
      <c r="H124" s="238">
        <v>278.685</v>
      </c>
      <c r="I124" s="239"/>
      <c r="J124" s="240">
        <f>ROUND(I124*H124,2)</f>
        <v>0</v>
      </c>
      <c r="K124" s="236" t="s">
        <v>121</v>
      </c>
      <c r="L124" s="43"/>
      <c r="M124" s="241" t="s">
        <v>1</v>
      </c>
      <c r="N124" s="242" t="s">
        <v>40</v>
      </c>
      <c r="O124" s="90"/>
      <c r="P124" s="243">
        <f>O124*H124</f>
        <v>0</v>
      </c>
      <c r="Q124" s="243">
        <v>0</v>
      </c>
      <c r="R124" s="243">
        <f>Q124*H124</f>
        <v>0</v>
      </c>
      <c r="S124" s="243">
        <v>0</v>
      </c>
      <c r="T124" s="244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45" t="s">
        <v>122</v>
      </c>
      <c r="AT124" s="245" t="s">
        <v>117</v>
      </c>
      <c r="AU124" s="245" t="s">
        <v>84</v>
      </c>
      <c r="AY124" s="16" t="s">
        <v>115</v>
      </c>
      <c r="BE124" s="246">
        <f>IF(N124="základní",J124,0)</f>
        <v>0</v>
      </c>
      <c r="BF124" s="246">
        <f>IF(N124="snížená",J124,0)</f>
        <v>0</v>
      </c>
      <c r="BG124" s="246">
        <f>IF(N124="zákl. přenesená",J124,0)</f>
        <v>0</v>
      </c>
      <c r="BH124" s="246">
        <f>IF(N124="sníž. přenesená",J124,0)</f>
        <v>0</v>
      </c>
      <c r="BI124" s="246">
        <f>IF(N124="nulová",J124,0)</f>
        <v>0</v>
      </c>
      <c r="BJ124" s="16" t="s">
        <v>80</v>
      </c>
      <c r="BK124" s="246">
        <f>ROUND(I124*H124,2)</f>
        <v>0</v>
      </c>
      <c r="BL124" s="16" t="s">
        <v>122</v>
      </c>
      <c r="BM124" s="245" t="s">
        <v>123</v>
      </c>
    </row>
    <row r="125" s="13" customFormat="1">
      <c r="A125" s="13"/>
      <c r="B125" s="247"/>
      <c r="C125" s="248"/>
      <c r="D125" s="249" t="s">
        <v>124</v>
      </c>
      <c r="E125" s="250" t="s">
        <v>1</v>
      </c>
      <c r="F125" s="251" t="s">
        <v>125</v>
      </c>
      <c r="G125" s="248"/>
      <c r="H125" s="252">
        <v>43.560000000000002</v>
      </c>
      <c r="I125" s="253"/>
      <c r="J125" s="248"/>
      <c r="K125" s="248"/>
      <c r="L125" s="254"/>
      <c r="M125" s="255"/>
      <c r="N125" s="256"/>
      <c r="O125" s="256"/>
      <c r="P125" s="256"/>
      <c r="Q125" s="256"/>
      <c r="R125" s="256"/>
      <c r="S125" s="256"/>
      <c r="T125" s="25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8" t="s">
        <v>124</v>
      </c>
      <c r="AU125" s="258" t="s">
        <v>84</v>
      </c>
      <c r="AV125" s="13" t="s">
        <v>84</v>
      </c>
      <c r="AW125" s="13" t="s">
        <v>32</v>
      </c>
      <c r="AX125" s="13" t="s">
        <v>75</v>
      </c>
      <c r="AY125" s="258" t="s">
        <v>115</v>
      </c>
    </row>
    <row r="126" s="13" customFormat="1">
      <c r="A126" s="13"/>
      <c r="B126" s="247"/>
      <c r="C126" s="248"/>
      <c r="D126" s="249" t="s">
        <v>124</v>
      </c>
      <c r="E126" s="250" t="s">
        <v>1</v>
      </c>
      <c r="F126" s="251" t="s">
        <v>126</v>
      </c>
      <c r="G126" s="248"/>
      <c r="H126" s="252">
        <v>87.614999999999995</v>
      </c>
      <c r="I126" s="253"/>
      <c r="J126" s="248"/>
      <c r="K126" s="248"/>
      <c r="L126" s="254"/>
      <c r="M126" s="255"/>
      <c r="N126" s="256"/>
      <c r="O126" s="256"/>
      <c r="P126" s="256"/>
      <c r="Q126" s="256"/>
      <c r="R126" s="256"/>
      <c r="S126" s="256"/>
      <c r="T126" s="25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8" t="s">
        <v>124</v>
      </c>
      <c r="AU126" s="258" t="s">
        <v>84</v>
      </c>
      <c r="AV126" s="13" t="s">
        <v>84</v>
      </c>
      <c r="AW126" s="13" t="s">
        <v>32</v>
      </c>
      <c r="AX126" s="13" t="s">
        <v>75</v>
      </c>
      <c r="AY126" s="258" t="s">
        <v>115</v>
      </c>
    </row>
    <row r="127" s="13" customFormat="1">
      <c r="A127" s="13"/>
      <c r="B127" s="247"/>
      <c r="C127" s="248"/>
      <c r="D127" s="249" t="s">
        <v>124</v>
      </c>
      <c r="E127" s="250" t="s">
        <v>1</v>
      </c>
      <c r="F127" s="251" t="s">
        <v>127</v>
      </c>
      <c r="G127" s="248"/>
      <c r="H127" s="252">
        <v>147.50999999999999</v>
      </c>
      <c r="I127" s="253"/>
      <c r="J127" s="248"/>
      <c r="K127" s="248"/>
      <c r="L127" s="254"/>
      <c r="M127" s="255"/>
      <c r="N127" s="256"/>
      <c r="O127" s="256"/>
      <c r="P127" s="256"/>
      <c r="Q127" s="256"/>
      <c r="R127" s="256"/>
      <c r="S127" s="256"/>
      <c r="T127" s="25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8" t="s">
        <v>124</v>
      </c>
      <c r="AU127" s="258" t="s">
        <v>84</v>
      </c>
      <c r="AV127" s="13" t="s">
        <v>84</v>
      </c>
      <c r="AW127" s="13" t="s">
        <v>32</v>
      </c>
      <c r="AX127" s="13" t="s">
        <v>75</v>
      </c>
      <c r="AY127" s="258" t="s">
        <v>115</v>
      </c>
    </row>
    <row r="128" s="14" customFormat="1">
      <c r="A128" s="14"/>
      <c r="B128" s="259"/>
      <c r="C128" s="260"/>
      <c r="D128" s="249" t="s">
        <v>124</v>
      </c>
      <c r="E128" s="261" t="s">
        <v>1</v>
      </c>
      <c r="F128" s="262" t="s">
        <v>128</v>
      </c>
      <c r="G128" s="260"/>
      <c r="H128" s="263">
        <v>278.685</v>
      </c>
      <c r="I128" s="264"/>
      <c r="J128" s="260"/>
      <c r="K128" s="260"/>
      <c r="L128" s="265"/>
      <c r="M128" s="266"/>
      <c r="N128" s="267"/>
      <c r="O128" s="267"/>
      <c r="P128" s="267"/>
      <c r="Q128" s="267"/>
      <c r="R128" s="267"/>
      <c r="S128" s="267"/>
      <c r="T128" s="26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9" t="s">
        <v>124</v>
      </c>
      <c r="AU128" s="269" t="s">
        <v>84</v>
      </c>
      <c r="AV128" s="14" t="s">
        <v>122</v>
      </c>
      <c r="AW128" s="14" t="s">
        <v>32</v>
      </c>
      <c r="AX128" s="14" t="s">
        <v>80</v>
      </c>
      <c r="AY128" s="269" t="s">
        <v>115</v>
      </c>
    </row>
    <row r="129" s="2" customFormat="1" ht="21.75" customHeight="1">
      <c r="A129" s="37"/>
      <c r="B129" s="38"/>
      <c r="C129" s="234" t="s">
        <v>84</v>
      </c>
      <c r="D129" s="234" t="s">
        <v>117</v>
      </c>
      <c r="E129" s="235" t="s">
        <v>129</v>
      </c>
      <c r="F129" s="236" t="s">
        <v>130</v>
      </c>
      <c r="G129" s="237" t="s">
        <v>120</v>
      </c>
      <c r="H129" s="238">
        <v>278.685</v>
      </c>
      <c r="I129" s="239"/>
      <c r="J129" s="240">
        <f>ROUND(I129*H129,2)</f>
        <v>0</v>
      </c>
      <c r="K129" s="236" t="s">
        <v>121</v>
      </c>
      <c r="L129" s="43"/>
      <c r="M129" s="241" t="s">
        <v>1</v>
      </c>
      <c r="N129" s="242" t="s">
        <v>40</v>
      </c>
      <c r="O129" s="90"/>
      <c r="P129" s="243">
        <f>O129*H129</f>
        <v>0</v>
      </c>
      <c r="Q129" s="243">
        <v>0</v>
      </c>
      <c r="R129" s="243">
        <f>Q129*H129</f>
        <v>0</v>
      </c>
      <c r="S129" s="243">
        <v>0</v>
      </c>
      <c r="T129" s="244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45" t="s">
        <v>122</v>
      </c>
      <c r="AT129" s="245" t="s">
        <v>117</v>
      </c>
      <c r="AU129" s="245" t="s">
        <v>84</v>
      </c>
      <c r="AY129" s="16" t="s">
        <v>115</v>
      </c>
      <c r="BE129" s="246">
        <f>IF(N129="základní",J129,0)</f>
        <v>0</v>
      </c>
      <c r="BF129" s="246">
        <f>IF(N129="snížená",J129,0)</f>
        <v>0</v>
      </c>
      <c r="BG129" s="246">
        <f>IF(N129="zákl. přenesená",J129,0)</f>
        <v>0</v>
      </c>
      <c r="BH129" s="246">
        <f>IF(N129="sníž. přenesená",J129,0)</f>
        <v>0</v>
      </c>
      <c r="BI129" s="246">
        <f>IF(N129="nulová",J129,0)</f>
        <v>0</v>
      </c>
      <c r="BJ129" s="16" t="s">
        <v>80</v>
      </c>
      <c r="BK129" s="246">
        <f>ROUND(I129*H129,2)</f>
        <v>0</v>
      </c>
      <c r="BL129" s="16" t="s">
        <v>122</v>
      </c>
      <c r="BM129" s="245" t="s">
        <v>131</v>
      </c>
    </row>
    <row r="130" s="13" customFormat="1">
      <c r="A130" s="13"/>
      <c r="B130" s="247"/>
      <c r="C130" s="248"/>
      <c r="D130" s="249" t="s">
        <v>124</v>
      </c>
      <c r="E130" s="250" t="s">
        <v>1</v>
      </c>
      <c r="F130" s="251" t="s">
        <v>132</v>
      </c>
      <c r="G130" s="248"/>
      <c r="H130" s="252">
        <v>278.685</v>
      </c>
      <c r="I130" s="253"/>
      <c r="J130" s="248"/>
      <c r="K130" s="248"/>
      <c r="L130" s="254"/>
      <c r="M130" s="255"/>
      <c r="N130" s="256"/>
      <c r="O130" s="256"/>
      <c r="P130" s="256"/>
      <c r="Q130" s="256"/>
      <c r="R130" s="256"/>
      <c r="S130" s="256"/>
      <c r="T130" s="25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8" t="s">
        <v>124</v>
      </c>
      <c r="AU130" s="258" t="s">
        <v>84</v>
      </c>
      <c r="AV130" s="13" t="s">
        <v>84</v>
      </c>
      <c r="AW130" s="13" t="s">
        <v>32</v>
      </c>
      <c r="AX130" s="13" t="s">
        <v>80</v>
      </c>
      <c r="AY130" s="258" t="s">
        <v>115</v>
      </c>
    </row>
    <row r="131" s="2" customFormat="1" ht="33" customHeight="1">
      <c r="A131" s="37"/>
      <c r="B131" s="38"/>
      <c r="C131" s="234" t="s">
        <v>133</v>
      </c>
      <c r="D131" s="234" t="s">
        <v>117</v>
      </c>
      <c r="E131" s="235" t="s">
        <v>134</v>
      </c>
      <c r="F131" s="236" t="s">
        <v>135</v>
      </c>
      <c r="G131" s="237" t="s">
        <v>120</v>
      </c>
      <c r="H131" s="238">
        <v>2786.8499999999999</v>
      </c>
      <c r="I131" s="239"/>
      <c r="J131" s="240">
        <f>ROUND(I131*H131,2)</f>
        <v>0</v>
      </c>
      <c r="K131" s="236" t="s">
        <v>121</v>
      </c>
      <c r="L131" s="43"/>
      <c r="M131" s="241" t="s">
        <v>1</v>
      </c>
      <c r="N131" s="242" t="s">
        <v>40</v>
      </c>
      <c r="O131" s="90"/>
      <c r="P131" s="243">
        <f>O131*H131</f>
        <v>0</v>
      </c>
      <c r="Q131" s="243">
        <v>0</v>
      </c>
      <c r="R131" s="243">
        <f>Q131*H131</f>
        <v>0</v>
      </c>
      <c r="S131" s="243">
        <v>0</v>
      </c>
      <c r="T131" s="244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45" t="s">
        <v>122</v>
      </c>
      <c r="AT131" s="245" t="s">
        <v>117</v>
      </c>
      <c r="AU131" s="245" t="s">
        <v>84</v>
      </c>
      <c r="AY131" s="16" t="s">
        <v>115</v>
      </c>
      <c r="BE131" s="246">
        <f>IF(N131="základní",J131,0)</f>
        <v>0</v>
      </c>
      <c r="BF131" s="246">
        <f>IF(N131="snížená",J131,0)</f>
        <v>0</v>
      </c>
      <c r="BG131" s="246">
        <f>IF(N131="zákl. přenesená",J131,0)</f>
        <v>0</v>
      </c>
      <c r="BH131" s="246">
        <f>IF(N131="sníž. přenesená",J131,0)</f>
        <v>0</v>
      </c>
      <c r="BI131" s="246">
        <f>IF(N131="nulová",J131,0)</f>
        <v>0</v>
      </c>
      <c r="BJ131" s="16" t="s">
        <v>80</v>
      </c>
      <c r="BK131" s="246">
        <f>ROUND(I131*H131,2)</f>
        <v>0</v>
      </c>
      <c r="BL131" s="16" t="s">
        <v>122</v>
      </c>
      <c r="BM131" s="245" t="s">
        <v>136</v>
      </c>
    </row>
    <row r="132" s="13" customFormat="1">
      <c r="A132" s="13"/>
      <c r="B132" s="247"/>
      <c r="C132" s="248"/>
      <c r="D132" s="249" t="s">
        <v>124</v>
      </c>
      <c r="E132" s="250" t="s">
        <v>1</v>
      </c>
      <c r="F132" s="251" t="s">
        <v>137</v>
      </c>
      <c r="G132" s="248"/>
      <c r="H132" s="252">
        <v>2786.8499999999999</v>
      </c>
      <c r="I132" s="253"/>
      <c r="J132" s="248"/>
      <c r="K132" s="248"/>
      <c r="L132" s="254"/>
      <c r="M132" s="255"/>
      <c r="N132" s="256"/>
      <c r="O132" s="256"/>
      <c r="P132" s="256"/>
      <c r="Q132" s="256"/>
      <c r="R132" s="256"/>
      <c r="S132" s="256"/>
      <c r="T132" s="25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8" t="s">
        <v>124</v>
      </c>
      <c r="AU132" s="258" t="s">
        <v>84</v>
      </c>
      <c r="AV132" s="13" t="s">
        <v>84</v>
      </c>
      <c r="AW132" s="13" t="s">
        <v>32</v>
      </c>
      <c r="AX132" s="13" t="s">
        <v>80</v>
      </c>
      <c r="AY132" s="258" t="s">
        <v>115</v>
      </c>
    </row>
    <row r="133" s="2" customFormat="1" ht="21.75" customHeight="1">
      <c r="A133" s="37"/>
      <c r="B133" s="38"/>
      <c r="C133" s="234" t="s">
        <v>122</v>
      </c>
      <c r="D133" s="234" t="s">
        <v>117</v>
      </c>
      <c r="E133" s="235" t="s">
        <v>138</v>
      </c>
      <c r="F133" s="236" t="s">
        <v>139</v>
      </c>
      <c r="G133" s="237" t="s">
        <v>140</v>
      </c>
      <c r="H133" s="238">
        <v>473.76499999999999</v>
      </c>
      <c r="I133" s="239"/>
      <c r="J133" s="240">
        <f>ROUND(I133*H133,2)</f>
        <v>0</v>
      </c>
      <c r="K133" s="236" t="s">
        <v>121</v>
      </c>
      <c r="L133" s="43"/>
      <c r="M133" s="241" t="s">
        <v>1</v>
      </c>
      <c r="N133" s="242" t="s">
        <v>40</v>
      </c>
      <c r="O133" s="90"/>
      <c r="P133" s="243">
        <f>O133*H133</f>
        <v>0</v>
      </c>
      <c r="Q133" s="243">
        <v>0</v>
      </c>
      <c r="R133" s="243">
        <f>Q133*H133</f>
        <v>0</v>
      </c>
      <c r="S133" s="243">
        <v>0</v>
      </c>
      <c r="T133" s="244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45" t="s">
        <v>122</v>
      </c>
      <c r="AT133" s="245" t="s">
        <v>117</v>
      </c>
      <c r="AU133" s="245" t="s">
        <v>84</v>
      </c>
      <c r="AY133" s="16" t="s">
        <v>115</v>
      </c>
      <c r="BE133" s="246">
        <f>IF(N133="základní",J133,0)</f>
        <v>0</v>
      </c>
      <c r="BF133" s="246">
        <f>IF(N133="snížená",J133,0)</f>
        <v>0</v>
      </c>
      <c r="BG133" s="246">
        <f>IF(N133="zákl. přenesená",J133,0)</f>
        <v>0</v>
      </c>
      <c r="BH133" s="246">
        <f>IF(N133="sníž. přenesená",J133,0)</f>
        <v>0</v>
      </c>
      <c r="BI133" s="246">
        <f>IF(N133="nulová",J133,0)</f>
        <v>0</v>
      </c>
      <c r="BJ133" s="16" t="s">
        <v>80</v>
      </c>
      <c r="BK133" s="246">
        <f>ROUND(I133*H133,2)</f>
        <v>0</v>
      </c>
      <c r="BL133" s="16" t="s">
        <v>122</v>
      </c>
      <c r="BM133" s="245" t="s">
        <v>141</v>
      </c>
    </row>
    <row r="134" s="13" customFormat="1">
      <c r="A134" s="13"/>
      <c r="B134" s="247"/>
      <c r="C134" s="248"/>
      <c r="D134" s="249" t="s">
        <v>124</v>
      </c>
      <c r="E134" s="250" t="s">
        <v>1</v>
      </c>
      <c r="F134" s="251" t="s">
        <v>142</v>
      </c>
      <c r="G134" s="248"/>
      <c r="H134" s="252">
        <v>473.76499999999999</v>
      </c>
      <c r="I134" s="253"/>
      <c r="J134" s="248"/>
      <c r="K134" s="248"/>
      <c r="L134" s="254"/>
      <c r="M134" s="255"/>
      <c r="N134" s="256"/>
      <c r="O134" s="256"/>
      <c r="P134" s="256"/>
      <c r="Q134" s="256"/>
      <c r="R134" s="256"/>
      <c r="S134" s="256"/>
      <c r="T134" s="25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8" t="s">
        <v>124</v>
      </c>
      <c r="AU134" s="258" t="s">
        <v>84</v>
      </c>
      <c r="AV134" s="13" t="s">
        <v>84</v>
      </c>
      <c r="AW134" s="13" t="s">
        <v>32</v>
      </c>
      <c r="AX134" s="13" t="s">
        <v>80</v>
      </c>
      <c r="AY134" s="258" t="s">
        <v>115</v>
      </c>
    </row>
    <row r="135" s="2" customFormat="1" ht="16.5" customHeight="1">
      <c r="A135" s="37"/>
      <c r="B135" s="38"/>
      <c r="C135" s="234" t="s">
        <v>143</v>
      </c>
      <c r="D135" s="234" t="s">
        <v>117</v>
      </c>
      <c r="E135" s="235" t="s">
        <v>144</v>
      </c>
      <c r="F135" s="236" t="s">
        <v>145</v>
      </c>
      <c r="G135" s="237" t="s">
        <v>120</v>
      </c>
      <c r="H135" s="238">
        <v>278.685</v>
      </c>
      <c r="I135" s="239"/>
      <c r="J135" s="240">
        <f>ROUND(I135*H135,2)</f>
        <v>0</v>
      </c>
      <c r="K135" s="236" t="s">
        <v>121</v>
      </c>
      <c r="L135" s="43"/>
      <c r="M135" s="241" t="s">
        <v>1</v>
      </c>
      <c r="N135" s="242" t="s">
        <v>40</v>
      </c>
      <c r="O135" s="90"/>
      <c r="P135" s="243">
        <f>O135*H135</f>
        <v>0</v>
      </c>
      <c r="Q135" s="243">
        <v>0</v>
      </c>
      <c r="R135" s="243">
        <f>Q135*H135</f>
        <v>0</v>
      </c>
      <c r="S135" s="243">
        <v>0</v>
      </c>
      <c r="T135" s="244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45" t="s">
        <v>122</v>
      </c>
      <c r="AT135" s="245" t="s">
        <v>117</v>
      </c>
      <c r="AU135" s="245" t="s">
        <v>84</v>
      </c>
      <c r="AY135" s="16" t="s">
        <v>115</v>
      </c>
      <c r="BE135" s="246">
        <f>IF(N135="základní",J135,0)</f>
        <v>0</v>
      </c>
      <c r="BF135" s="246">
        <f>IF(N135="snížená",J135,0)</f>
        <v>0</v>
      </c>
      <c r="BG135" s="246">
        <f>IF(N135="zákl. přenesená",J135,0)</f>
        <v>0</v>
      </c>
      <c r="BH135" s="246">
        <f>IF(N135="sníž. přenesená",J135,0)</f>
        <v>0</v>
      </c>
      <c r="BI135" s="246">
        <f>IF(N135="nulová",J135,0)</f>
        <v>0</v>
      </c>
      <c r="BJ135" s="16" t="s">
        <v>80</v>
      </c>
      <c r="BK135" s="246">
        <f>ROUND(I135*H135,2)</f>
        <v>0</v>
      </c>
      <c r="BL135" s="16" t="s">
        <v>122</v>
      </c>
      <c r="BM135" s="245" t="s">
        <v>146</v>
      </c>
    </row>
    <row r="136" s="13" customFormat="1">
      <c r="A136" s="13"/>
      <c r="B136" s="247"/>
      <c r="C136" s="248"/>
      <c r="D136" s="249" t="s">
        <v>124</v>
      </c>
      <c r="E136" s="250" t="s">
        <v>1</v>
      </c>
      <c r="F136" s="251" t="s">
        <v>132</v>
      </c>
      <c r="G136" s="248"/>
      <c r="H136" s="252">
        <v>278.685</v>
      </c>
      <c r="I136" s="253"/>
      <c r="J136" s="248"/>
      <c r="K136" s="248"/>
      <c r="L136" s="254"/>
      <c r="M136" s="255"/>
      <c r="N136" s="256"/>
      <c r="O136" s="256"/>
      <c r="P136" s="256"/>
      <c r="Q136" s="256"/>
      <c r="R136" s="256"/>
      <c r="S136" s="256"/>
      <c r="T136" s="25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8" t="s">
        <v>124</v>
      </c>
      <c r="AU136" s="258" t="s">
        <v>84</v>
      </c>
      <c r="AV136" s="13" t="s">
        <v>84</v>
      </c>
      <c r="AW136" s="13" t="s">
        <v>32</v>
      </c>
      <c r="AX136" s="13" t="s">
        <v>80</v>
      </c>
      <c r="AY136" s="258" t="s">
        <v>115</v>
      </c>
    </row>
    <row r="137" s="2" customFormat="1" ht="21.75" customHeight="1">
      <c r="A137" s="37"/>
      <c r="B137" s="38"/>
      <c r="C137" s="234" t="s">
        <v>147</v>
      </c>
      <c r="D137" s="234" t="s">
        <v>117</v>
      </c>
      <c r="E137" s="235" t="s">
        <v>148</v>
      </c>
      <c r="F137" s="236" t="s">
        <v>149</v>
      </c>
      <c r="G137" s="237" t="s">
        <v>150</v>
      </c>
      <c r="H137" s="238">
        <v>115</v>
      </c>
      <c r="I137" s="239"/>
      <c r="J137" s="240">
        <f>ROUND(I137*H137,2)</f>
        <v>0</v>
      </c>
      <c r="K137" s="236" t="s">
        <v>121</v>
      </c>
      <c r="L137" s="43"/>
      <c r="M137" s="241" t="s">
        <v>1</v>
      </c>
      <c r="N137" s="242" t="s">
        <v>40</v>
      </c>
      <c r="O137" s="90"/>
      <c r="P137" s="243">
        <f>O137*H137</f>
        <v>0</v>
      </c>
      <c r="Q137" s="243">
        <v>0</v>
      </c>
      <c r="R137" s="243">
        <f>Q137*H137</f>
        <v>0</v>
      </c>
      <c r="S137" s="243">
        <v>0</v>
      </c>
      <c r="T137" s="244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45" t="s">
        <v>122</v>
      </c>
      <c r="AT137" s="245" t="s">
        <v>117</v>
      </c>
      <c r="AU137" s="245" t="s">
        <v>84</v>
      </c>
      <c r="AY137" s="16" t="s">
        <v>115</v>
      </c>
      <c r="BE137" s="246">
        <f>IF(N137="základní",J137,0)</f>
        <v>0</v>
      </c>
      <c r="BF137" s="246">
        <f>IF(N137="snížená",J137,0)</f>
        <v>0</v>
      </c>
      <c r="BG137" s="246">
        <f>IF(N137="zákl. přenesená",J137,0)</f>
        <v>0</v>
      </c>
      <c r="BH137" s="246">
        <f>IF(N137="sníž. přenesená",J137,0)</f>
        <v>0</v>
      </c>
      <c r="BI137" s="246">
        <f>IF(N137="nulová",J137,0)</f>
        <v>0</v>
      </c>
      <c r="BJ137" s="16" t="s">
        <v>80</v>
      </c>
      <c r="BK137" s="246">
        <f>ROUND(I137*H137,2)</f>
        <v>0</v>
      </c>
      <c r="BL137" s="16" t="s">
        <v>122</v>
      </c>
      <c r="BM137" s="245" t="s">
        <v>151</v>
      </c>
    </row>
    <row r="138" s="2" customFormat="1" ht="21.75" customHeight="1">
      <c r="A138" s="37"/>
      <c r="B138" s="38"/>
      <c r="C138" s="234" t="s">
        <v>152</v>
      </c>
      <c r="D138" s="234" t="s">
        <v>117</v>
      </c>
      <c r="E138" s="235" t="s">
        <v>153</v>
      </c>
      <c r="F138" s="236" t="s">
        <v>154</v>
      </c>
      <c r="G138" s="237" t="s">
        <v>150</v>
      </c>
      <c r="H138" s="238">
        <v>115</v>
      </c>
      <c r="I138" s="239"/>
      <c r="J138" s="240">
        <f>ROUND(I138*H138,2)</f>
        <v>0</v>
      </c>
      <c r="K138" s="236" t="s">
        <v>121</v>
      </c>
      <c r="L138" s="43"/>
      <c r="M138" s="241" t="s">
        <v>1</v>
      </c>
      <c r="N138" s="242" t="s">
        <v>40</v>
      </c>
      <c r="O138" s="90"/>
      <c r="P138" s="243">
        <f>O138*H138</f>
        <v>0</v>
      </c>
      <c r="Q138" s="243">
        <v>0</v>
      </c>
      <c r="R138" s="243">
        <f>Q138*H138</f>
        <v>0</v>
      </c>
      <c r="S138" s="243">
        <v>0</v>
      </c>
      <c r="T138" s="244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45" t="s">
        <v>122</v>
      </c>
      <c r="AT138" s="245" t="s">
        <v>117</v>
      </c>
      <c r="AU138" s="245" t="s">
        <v>84</v>
      </c>
      <c r="AY138" s="16" t="s">
        <v>115</v>
      </c>
      <c r="BE138" s="246">
        <f>IF(N138="základní",J138,0)</f>
        <v>0</v>
      </c>
      <c r="BF138" s="246">
        <f>IF(N138="snížená",J138,0)</f>
        <v>0</v>
      </c>
      <c r="BG138" s="246">
        <f>IF(N138="zákl. přenesená",J138,0)</f>
        <v>0</v>
      </c>
      <c r="BH138" s="246">
        <f>IF(N138="sníž. přenesená",J138,0)</f>
        <v>0</v>
      </c>
      <c r="BI138" s="246">
        <f>IF(N138="nulová",J138,0)</f>
        <v>0</v>
      </c>
      <c r="BJ138" s="16" t="s">
        <v>80</v>
      </c>
      <c r="BK138" s="246">
        <f>ROUND(I138*H138,2)</f>
        <v>0</v>
      </c>
      <c r="BL138" s="16" t="s">
        <v>122</v>
      </c>
      <c r="BM138" s="245" t="s">
        <v>155</v>
      </c>
    </row>
    <row r="139" s="2" customFormat="1" ht="16.5" customHeight="1">
      <c r="A139" s="37"/>
      <c r="B139" s="38"/>
      <c r="C139" s="270" t="s">
        <v>156</v>
      </c>
      <c r="D139" s="270" t="s">
        <v>157</v>
      </c>
      <c r="E139" s="271" t="s">
        <v>158</v>
      </c>
      <c r="F139" s="272" t="s">
        <v>159</v>
      </c>
      <c r="G139" s="273" t="s">
        <v>140</v>
      </c>
      <c r="H139" s="274">
        <v>20.125</v>
      </c>
      <c r="I139" s="275"/>
      <c r="J139" s="276">
        <f>ROUND(I139*H139,2)</f>
        <v>0</v>
      </c>
      <c r="K139" s="272" t="s">
        <v>121</v>
      </c>
      <c r="L139" s="277"/>
      <c r="M139" s="278" t="s">
        <v>1</v>
      </c>
      <c r="N139" s="279" t="s">
        <v>40</v>
      </c>
      <c r="O139" s="90"/>
      <c r="P139" s="243">
        <f>O139*H139</f>
        <v>0</v>
      </c>
      <c r="Q139" s="243">
        <v>1</v>
      </c>
      <c r="R139" s="243">
        <f>Q139*H139</f>
        <v>20.125</v>
      </c>
      <c r="S139" s="243">
        <v>0</v>
      </c>
      <c r="T139" s="244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45" t="s">
        <v>156</v>
      </c>
      <c r="AT139" s="245" t="s">
        <v>157</v>
      </c>
      <c r="AU139" s="245" t="s">
        <v>84</v>
      </c>
      <c r="AY139" s="16" t="s">
        <v>115</v>
      </c>
      <c r="BE139" s="246">
        <f>IF(N139="základní",J139,0)</f>
        <v>0</v>
      </c>
      <c r="BF139" s="246">
        <f>IF(N139="snížená",J139,0)</f>
        <v>0</v>
      </c>
      <c r="BG139" s="246">
        <f>IF(N139="zákl. přenesená",J139,0)</f>
        <v>0</v>
      </c>
      <c r="BH139" s="246">
        <f>IF(N139="sníž. přenesená",J139,0)</f>
        <v>0</v>
      </c>
      <c r="BI139" s="246">
        <f>IF(N139="nulová",J139,0)</f>
        <v>0</v>
      </c>
      <c r="BJ139" s="16" t="s">
        <v>80</v>
      </c>
      <c r="BK139" s="246">
        <f>ROUND(I139*H139,2)</f>
        <v>0</v>
      </c>
      <c r="BL139" s="16" t="s">
        <v>122</v>
      </c>
      <c r="BM139" s="245" t="s">
        <v>160</v>
      </c>
    </row>
    <row r="140" s="13" customFormat="1">
      <c r="A140" s="13"/>
      <c r="B140" s="247"/>
      <c r="C140" s="248"/>
      <c r="D140" s="249" t="s">
        <v>124</v>
      </c>
      <c r="E140" s="250" t="s">
        <v>1</v>
      </c>
      <c r="F140" s="251" t="s">
        <v>161</v>
      </c>
      <c r="G140" s="248"/>
      <c r="H140" s="252">
        <v>20.125</v>
      </c>
      <c r="I140" s="253"/>
      <c r="J140" s="248"/>
      <c r="K140" s="248"/>
      <c r="L140" s="254"/>
      <c r="M140" s="255"/>
      <c r="N140" s="256"/>
      <c r="O140" s="256"/>
      <c r="P140" s="256"/>
      <c r="Q140" s="256"/>
      <c r="R140" s="256"/>
      <c r="S140" s="256"/>
      <c r="T140" s="25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8" t="s">
        <v>124</v>
      </c>
      <c r="AU140" s="258" t="s">
        <v>84</v>
      </c>
      <c r="AV140" s="13" t="s">
        <v>84</v>
      </c>
      <c r="AW140" s="13" t="s">
        <v>32</v>
      </c>
      <c r="AX140" s="13" t="s">
        <v>80</v>
      </c>
      <c r="AY140" s="258" t="s">
        <v>115</v>
      </c>
    </row>
    <row r="141" s="2" customFormat="1" ht="21.75" customHeight="1">
      <c r="A141" s="37"/>
      <c r="B141" s="38"/>
      <c r="C141" s="234" t="s">
        <v>162</v>
      </c>
      <c r="D141" s="234" t="s">
        <v>117</v>
      </c>
      <c r="E141" s="235" t="s">
        <v>163</v>
      </c>
      <c r="F141" s="236" t="s">
        <v>164</v>
      </c>
      <c r="G141" s="237" t="s">
        <v>150</v>
      </c>
      <c r="H141" s="238">
        <v>115</v>
      </c>
      <c r="I141" s="239"/>
      <c r="J141" s="240">
        <f>ROUND(I141*H141,2)</f>
        <v>0</v>
      </c>
      <c r="K141" s="236" t="s">
        <v>121</v>
      </c>
      <c r="L141" s="43"/>
      <c r="M141" s="241" t="s">
        <v>1</v>
      </c>
      <c r="N141" s="242" t="s">
        <v>40</v>
      </c>
      <c r="O141" s="90"/>
      <c r="P141" s="243">
        <f>O141*H141</f>
        <v>0</v>
      </c>
      <c r="Q141" s="243">
        <v>0</v>
      </c>
      <c r="R141" s="243">
        <f>Q141*H141</f>
        <v>0</v>
      </c>
      <c r="S141" s="243">
        <v>0</v>
      </c>
      <c r="T141" s="244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45" t="s">
        <v>122</v>
      </c>
      <c r="AT141" s="245" t="s">
        <v>117</v>
      </c>
      <c r="AU141" s="245" t="s">
        <v>84</v>
      </c>
      <c r="AY141" s="16" t="s">
        <v>115</v>
      </c>
      <c r="BE141" s="246">
        <f>IF(N141="základní",J141,0)</f>
        <v>0</v>
      </c>
      <c r="BF141" s="246">
        <f>IF(N141="snížená",J141,0)</f>
        <v>0</v>
      </c>
      <c r="BG141" s="246">
        <f>IF(N141="zákl. přenesená",J141,0)</f>
        <v>0</v>
      </c>
      <c r="BH141" s="246">
        <f>IF(N141="sníž. přenesená",J141,0)</f>
        <v>0</v>
      </c>
      <c r="BI141" s="246">
        <f>IF(N141="nulová",J141,0)</f>
        <v>0</v>
      </c>
      <c r="BJ141" s="16" t="s">
        <v>80</v>
      </c>
      <c r="BK141" s="246">
        <f>ROUND(I141*H141,2)</f>
        <v>0</v>
      </c>
      <c r="BL141" s="16" t="s">
        <v>122</v>
      </c>
      <c r="BM141" s="245" t="s">
        <v>165</v>
      </c>
    </row>
    <row r="142" s="2" customFormat="1" ht="16.5" customHeight="1">
      <c r="A142" s="37"/>
      <c r="B142" s="38"/>
      <c r="C142" s="270" t="s">
        <v>166</v>
      </c>
      <c r="D142" s="270" t="s">
        <v>157</v>
      </c>
      <c r="E142" s="271" t="s">
        <v>167</v>
      </c>
      <c r="F142" s="272" t="s">
        <v>168</v>
      </c>
      <c r="G142" s="273" t="s">
        <v>169</v>
      </c>
      <c r="H142" s="274">
        <v>5.75</v>
      </c>
      <c r="I142" s="275"/>
      <c r="J142" s="276">
        <f>ROUND(I142*H142,2)</f>
        <v>0</v>
      </c>
      <c r="K142" s="272" t="s">
        <v>121</v>
      </c>
      <c r="L142" s="277"/>
      <c r="M142" s="278" t="s">
        <v>1</v>
      </c>
      <c r="N142" s="279" t="s">
        <v>40</v>
      </c>
      <c r="O142" s="90"/>
      <c r="P142" s="243">
        <f>O142*H142</f>
        <v>0</v>
      </c>
      <c r="Q142" s="243">
        <v>0.001</v>
      </c>
      <c r="R142" s="243">
        <f>Q142*H142</f>
        <v>0.0057499999999999999</v>
      </c>
      <c r="S142" s="243">
        <v>0</v>
      </c>
      <c r="T142" s="244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45" t="s">
        <v>156</v>
      </c>
      <c r="AT142" s="245" t="s">
        <v>157</v>
      </c>
      <c r="AU142" s="245" t="s">
        <v>84</v>
      </c>
      <c r="AY142" s="16" t="s">
        <v>115</v>
      </c>
      <c r="BE142" s="246">
        <f>IF(N142="základní",J142,0)</f>
        <v>0</v>
      </c>
      <c r="BF142" s="246">
        <f>IF(N142="snížená",J142,0)</f>
        <v>0</v>
      </c>
      <c r="BG142" s="246">
        <f>IF(N142="zákl. přenesená",J142,0)</f>
        <v>0</v>
      </c>
      <c r="BH142" s="246">
        <f>IF(N142="sníž. přenesená",J142,0)</f>
        <v>0</v>
      </c>
      <c r="BI142" s="246">
        <f>IF(N142="nulová",J142,0)</f>
        <v>0</v>
      </c>
      <c r="BJ142" s="16" t="s">
        <v>80</v>
      </c>
      <c r="BK142" s="246">
        <f>ROUND(I142*H142,2)</f>
        <v>0</v>
      </c>
      <c r="BL142" s="16" t="s">
        <v>122</v>
      </c>
      <c r="BM142" s="245" t="s">
        <v>170</v>
      </c>
    </row>
    <row r="143" s="13" customFormat="1">
      <c r="A143" s="13"/>
      <c r="B143" s="247"/>
      <c r="C143" s="248"/>
      <c r="D143" s="249" t="s">
        <v>124</v>
      </c>
      <c r="E143" s="250" t="s">
        <v>1</v>
      </c>
      <c r="F143" s="251" t="s">
        <v>171</v>
      </c>
      <c r="G143" s="248"/>
      <c r="H143" s="252">
        <v>5.75</v>
      </c>
      <c r="I143" s="253"/>
      <c r="J143" s="248"/>
      <c r="K143" s="248"/>
      <c r="L143" s="254"/>
      <c r="M143" s="255"/>
      <c r="N143" s="256"/>
      <c r="O143" s="256"/>
      <c r="P143" s="256"/>
      <c r="Q143" s="256"/>
      <c r="R143" s="256"/>
      <c r="S143" s="256"/>
      <c r="T143" s="25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8" t="s">
        <v>124</v>
      </c>
      <c r="AU143" s="258" t="s">
        <v>84</v>
      </c>
      <c r="AV143" s="13" t="s">
        <v>84</v>
      </c>
      <c r="AW143" s="13" t="s">
        <v>32</v>
      </c>
      <c r="AX143" s="13" t="s">
        <v>80</v>
      </c>
      <c r="AY143" s="258" t="s">
        <v>115</v>
      </c>
    </row>
    <row r="144" s="2" customFormat="1" ht="21.75" customHeight="1">
      <c r="A144" s="37"/>
      <c r="B144" s="38"/>
      <c r="C144" s="234" t="s">
        <v>172</v>
      </c>
      <c r="D144" s="234" t="s">
        <v>117</v>
      </c>
      <c r="E144" s="235" t="s">
        <v>173</v>
      </c>
      <c r="F144" s="236" t="s">
        <v>174</v>
      </c>
      <c r="G144" s="237" t="s">
        <v>150</v>
      </c>
      <c r="H144" s="238">
        <v>619.29999999999995</v>
      </c>
      <c r="I144" s="239"/>
      <c r="J144" s="240">
        <f>ROUND(I144*H144,2)</f>
        <v>0</v>
      </c>
      <c r="K144" s="236" t="s">
        <v>121</v>
      </c>
      <c r="L144" s="43"/>
      <c r="M144" s="241" t="s">
        <v>1</v>
      </c>
      <c r="N144" s="242" t="s">
        <v>40</v>
      </c>
      <c r="O144" s="90"/>
      <c r="P144" s="243">
        <f>O144*H144</f>
        <v>0</v>
      </c>
      <c r="Q144" s="243">
        <v>0</v>
      </c>
      <c r="R144" s="243">
        <f>Q144*H144</f>
        <v>0</v>
      </c>
      <c r="S144" s="243">
        <v>0</v>
      </c>
      <c r="T144" s="244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45" t="s">
        <v>122</v>
      </c>
      <c r="AT144" s="245" t="s">
        <v>117</v>
      </c>
      <c r="AU144" s="245" t="s">
        <v>84</v>
      </c>
      <c r="AY144" s="16" t="s">
        <v>115</v>
      </c>
      <c r="BE144" s="246">
        <f>IF(N144="základní",J144,0)</f>
        <v>0</v>
      </c>
      <c r="BF144" s="246">
        <f>IF(N144="snížená",J144,0)</f>
        <v>0</v>
      </c>
      <c r="BG144" s="246">
        <f>IF(N144="zákl. přenesená",J144,0)</f>
        <v>0</v>
      </c>
      <c r="BH144" s="246">
        <f>IF(N144="sníž. přenesená",J144,0)</f>
        <v>0</v>
      </c>
      <c r="BI144" s="246">
        <f>IF(N144="nulová",J144,0)</f>
        <v>0</v>
      </c>
      <c r="BJ144" s="16" t="s">
        <v>80</v>
      </c>
      <c r="BK144" s="246">
        <f>ROUND(I144*H144,2)</f>
        <v>0</v>
      </c>
      <c r="BL144" s="16" t="s">
        <v>122</v>
      </c>
      <c r="BM144" s="245" t="s">
        <v>175</v>
      </c>
    </row>
    <row r="145" s="13" customFormat="1">
      <c r="A145" s="13"/>
      <c r="B145" s="247"/>
      <c r="C145" s="248"/>
      <c r="D145" s="249" t="s">
        <v>124</v>
      </c>
      <c r="E145" s="250" t="s">
        <v>1</v>
      </c>
      <c r="F145" s="251" t="s">
        <v>176</v>
      </c>
      <c r="G145" s="248"/>
      <c r="H145" s="252">
        <v>96.799999999999997</v>
      </c>
      <c r="I145" s="253"/>
      <c r="J145" s="248"/>
      <c r="K145" s="248"/>
      <c r="L145" s="254"/>
      <c r="M145" s="255"/>
      <c r="N145" s="256"/>
      <c r="O145" s="256"/>
      <c r="P145" s="256"/>
      <c r="Q145" s="256"/>
      <c r="R145" s="256"/>
      <c r="S145" s="256"/>
      <c r="T145" s="25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8" t="s">
        <v>124</v>
      </c>
      <c r="AU145" s="258" t="s">
        <v>84</v>
      </c>
      <c r="AV145" s="13" t="s">
        <v>84</v>
      </c>
      <c r="AW145" s="13" t="s">
        <v>32</v>
      </c>
      <c r="AX145" s="13" t="s">
        <v>75</v>
      </c>
      <c r="AY145" s="258" t="s">
        <v>115</v>
      </c>
    </row>
    <row r="146" s="13" customFormat="1">
      <c r="A146" s="13"/>
      <c r="B146" s="247"/>
      <c r="C146" s="248"/>
      <c r="D146" s="249" t="s">
        <v>124</v>
      </c>
      <c r="E146" s="250" t="s">
        <v>1</v>
      </c>
      <c r="F146" s="251" t="s">
        <v>177</v>
      </c>
      <c r="G146" s="248"/>
      <c r="H146" s="252">
        <v>194.69999999999999</v>
      </c>
      <c r="I146" s="253"/>
      <c r="J146" s="248"/>
      <c r="K146" s="248"/>
      <c r="L146" s="254"/>
      <c r="M146" s="255"/>
      <c r="N146" s="256"/>
      <c r="O146" s="256"/>
      <c r="P146" s="256"/>
      <c r="Q146" s="256"/>
      <c r="R146" s="256"/>
      <c r="S146" s="256"/>
      <c r="T146" s="25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8" t="s">
        <v>124</v>
      </c>
      <c r="AU146" s="258" t="s">
        <v>84</v>
      </c>
      <c r="AV146" s="13" t="s">
        <v>84</v>
      </c>
      <c r="AW146" s="13" t="s">
        <v>32</v>
      </c>
      <c r="AX146" s="13" t="s">
        <v>75</v>
      </c>
      <c r="AY146" s="258" t="s">
        <v>115</v>
      </c>
    </row>
    <row r="147" s="13" customFormat="1">
      <c r="A147" s="13"/>
      <c r="B147" s="247"/>
      <c r="C147" s="248"/>
      <c r="D147" s="249" t="s">
        <v>124</v>
      </c>
      <c r="E147" s="250" t="s">
        <v>1</v>
      </c>
      <c r="F147" s="251" t="s">
        <v>178</v>
      </c>
      <c r="G147" s="248"/>
      <c r="H147" s="252">
        <v>327.80000000000001</v>
      </c>
      <c r="I147" s="253"/>
      <c r="J147" s="248"/>
      <c r="K147" s="248"/>
      <c r="L147" s="254"/>
      <c r="M147" s="255"/>
      <c r="N147" s="256"/>
      <c r="O147" s="256"/>
      <c r="P147" s="256"/>
      <c r="Q147" s="256"/>
      <c r="R147" s="256"/>
      <c r="S147" s="256"/>
      <c r="T147" s="25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8" t="s">
        <v>124</v>
      </c>
      <c r="AU147" s="258" t="s">
        <v>84</v>
      </c>
      <c r="AV147" s="13" t="s">
        <v>84</v>
      </c>
      <c r="AW147" s="13" t="s">
        <v>32</v>
      </c>
      <c r="AX147" s="13" t="s">
        <v>75</v>
      </c>
      <c r="AY147" s="258" t="s">
        <v>115</v>
      </c>
    </row>
    <row r="148" s="14" customFormat="1">
      <c r="A148" s="14"/>
      <c r="B148" s="259"/>
      <c r="C148" s="260"/>
      <c r="D148" s="249" t="s">
        <v>124</v>
      </c>
      <c r="E148" s="261" t="s">
        <v>1</v>
      </c>
      <c r="F148" s="262" t="s">
        <v>128</v>
      </c>
      <c r="G148" s="260"/>
      <c r="H148" s="263">
        <v>619.29999999999995</v>
      </c>
      <c r="I148" s="264"/>
      <c r="J148" s="260"/>
      <c r="K148" s="260"/>
      <c r="L148" s="265"/>
      <c r="M148" s="266"/>
      <c r="N148" s="267"/>
      <c r="O148" s="267"/>
      <c r="P148" s="267"/>
      <c r="Q148" s="267"/>
      <c r="R148" s="267"/>
      <c r="S148" s="267"/>
      <c r="T148" s="26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9" t="s">
        <v>124</v>
      </c>
      <c r="AU148" s="269" t="s">
        <v>84</v>
      </c>
      <c r="AV148" s="14" t="s">
        <v>122</v>
      </c>
      <c r="AW148" s="14" t="s">
        <v>32</v>
      </c>
      <c r="AX148" s="14" t="s">
        <v>80</v>
      </c>
      <c r="AY148" s="269" t="s">
        <v>115</v>
      </c>
    </row>
    <row r="149" s="12" customFormat="1" ht="22.8" customHeight="1">
      <c r="A149" s="12"/>
      <c r="B149" s="218"/>
      <c r="C149" s="219"/>
      <c r="D149" s="220" t="s">
        <v>74</v>
      </c>
      <c r="E149" s="232" t="s">
        <v>143</v>
      </c>
      <c r="F149" s="232" t="s">
        <v>179</v>
      </c>
      <c r="G149" s="219"/>
      <c r="H149" s="219"/>
      <c r="I149" s="222"/>
      <c r="J149" s="233">
        <f>BK149</f>
        <v>0</v>
      </c>
      <c r="K149" s="219"/>
      <c r="L149" s="224"/>
      <c r="M149" s="225"/>
      <c r="N149" s="226"/>
      <c r="O149" s="226"/>
      <c r="P149" s="227">
        <f>SUM(P150:P165)</f>
        <v>0</v>
      </c>
      <c r="Q149" s="226"/>
      <c r="R149" s="227">
        <f>SUM(R150:R165)</f>
        <v>22.628319999999999</v>
      </c>
      <c r="S149" s="226"/>
      <c r="T149" s="228">
        <f>SUM(T150:T165)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9" t="s">
        <v>80</v>
      </c>
      <c r="AT149" s="230" t="s">
        <v>74</v>
      </c>
      <c r="AU149" s="230" t="s">
        <v>80</v>
      </c>
      <c r="AY149" s="229" t="s">
        <v>115</v>
      </c>
      <c r="BK149" s="231">
        <f>SUM(BK150:BK165)</f>
        <v>0</v>
      </c>
    </row>
    <row r="150" s="2" customFormat="1" ht="16.5" customHeight="1">
      <c r="A150" s="37"/>
      <c r="B150" s="38"/>
      <c r="C150" s="234" t="s">
        <v>180</v>
      </c>
      <c r="D150" s="234" t="s">
        <v>117</v>
      </c>
      <c r="E150" s="235" t="s">
        <v>181</v>
      </c>
      <c r="F150" s="236" t="s">
        <v>182</v>
      </c>
      <c r="G150" s="237" t="s">
        <v>150</v>
      </c>
      <c r="H150" s="238">
        <v>475</v>
      </c>
      <c r="I150" s="239"/>
      <c r="J150" s="240">
        <f>ROUND(I150*H150,2)</f>
        <v>0</v>
      </c>
      <c r="K150" s="236" t="s">
        <v>121</v>
      </c>
      <c r="L150" s="43"/>
      <c r="M150" s="241" t="s">
        <v>1</v>
      </c>
      <c r="N150" s="242" t="s">
        <v>40</v>
      </c>
      <c r="O150" s="90"/>
      <c r="P150" s="243">
        <f>O150*H150</f>
        <v>0</v>
      </c>
      <c r="Q150" s="243">
        <v>0</v>
      </c>
      <c r="R150" s="243">
        <f>Q150*H150</f>
        <v>0</v>
      </c>
      <c r="S150" s="243">
        <v>0</v>
      </c>
      <c r="T150" s="244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45" t="s">
        <v>122</v>
      </c>
      <c r="AT150" s="245" t="s">
        <v>117</v>
      </c>
      <c r="AU150" s="245" t="s">
        <v>84</v>
      </c>
      <c r="AY150" s="16" t="s">
        <v>115</v>
      </c>
      <c r="BE150" s="246">
        <f>IF(N150="základní",J150,0)</f>
        <v>0</v>
      </c>
      <c r="BF150" s="246">
        <f>IF(N150="snížená",J150,0)</f>
        <v>0</v>
      </c>
      <c r="BG150" s="246">
        <f>IF(N150="zákl. přenesená",J150,0)</f>
        <v>0</v>
      </c>
      <c r="BH150" s="246">
        <f>IF(N150="sníž. přenesená",J150,0)</f>
        <v>0</v>
      </c>
      <c r="BI150" s="246">
        <f>IF(N150="nulová",J150,0)</f>
        <v>0</v>
      </c>
      <c r="BJ150" s="16" t="s">
        <v>80</v>
      </c>
      <c r="BK150" s="246">
        <f>ROUND(I150*H150,2)</f>
        <v>0</v>
      </c>
      <c r="BL150" s="16" t="s">
        <v>122</v>
      </c>
      <c r="BM150" s="245" t="s">
        <v>183</v>
      </c>
    </row>
    <row r="151" s="13" customFormat="1">
      <c r="A151" s="13"/>
      <c r="B151" s="247"/>
      <c r="C151" s="248"/>
      <c r="D151" s="249" t="s">
        <v>124</v>
      </c>
      <c r="E151" s="250" t="s">
        <v>1</v>
      </c>
      <c r="F151" s="251" t="s">
        <v>184</v>
      </c>
      <c r="G151" s="248"/>
      <c r="H151" s="252">
        <v>177</v>
      </c>
      <c r="I151" s="253"/>
      <c r="J151" s="248"/>
      <c r="K151" s="248"/>
      <c r="L151" s="254"/>
      <c r="M151" s="255"/>
      <c r="N151" s="256"/>
      <c r="O151" s="256"/>
      <c r="P151" s="256"/>
      <c r="Q151" s="256"/>
      <c r="R151" s="256"/>
      <c r="S151" s="256"/>
      <c r="T151" s="25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8" t="s">
        <v>124</v>
      </c>
      <c r="AU151" s="258" t="s">
        <v>84</v>
      </c>
      <c r="AV151" s="13" t="s">
        <v>84</v>
      </c>
      <c r="AW151" s="13" t="s">
        <v>32</v>
      </c>
      <c r="AX151" s="13" t="s">
        <v>75</v>
      </c>
      <c r="AY151" s="258" t="s">
        <v>115</v>
      </c>
    </row>
    <row r="152" s="13" customFormat="1">
      <c r="A152" s="13"/>
      <c r="B152" s="247"/>
      <c r="C152" s="248"/>
      <c r="D152" s="249" t="s">
        <v>124</v>
      </c>
      <c r="E152" s="250" t="s">
        <v>1</v>
      </c>
      <c r="F152" s="251" t="s">
        <v>185</v>
      </c>
      <c r="G152" s="248"/>
      <c r="H152" s="252">
        <v>298</v>
      </c>
      <c r="I152" s="253"/>
      <c r="J152" s="248"/>
      <c r="K152" s="248"/>
      <c r="L152" s="254"/>
      <c r="M152" s="255"/>
      <c r="N152" s="256"/>
      <c r="O152" s="256"/>
      <c r="P152" s="256"/>
      <c r="Q152" s="256"/>
      <c r="R152" s="256"/>
      <c r="S152" s="256"/>
      <c r="T152" s="257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8" t="s">
        <v>124</v>
      </c>
      <c r="AU152" s="258" t="s">
        <v>84</v>
      </c>
      <c r="AV152" s="13" t="s">
        <v>84</v>
      </c>
      <c r="AW152" s="13" t="s">
        <v>32</v>
      </c>
      <c r="AX152" s="13" t="s">
        <v>75</v>
      </c>
      <c r="AY152" s="258" t="s">
        <v>115</v>
      </c>
    </row>
    <row r="153" s="14" customFormat="1">
      <c r="A153" s="14"/>
      <c r="B153" s="259"/>
      <c r="C153" s="260"/>
      <c r="D153" s="249" t="s">
        <v>124</v>
      </c>
      <c r="E153" s="261" t="s">
        <v>1</v>
      </c>
      <c r="F153" s="262" t="s">
        <v>128</v>
      </c>
      <c r="G153" s="260"/>
      <c r="H153" s="263">
        <v>475</v>
      </c>
      <c r="I153" s="264"/>
      <c r="J153" s="260"/>
      <c r="K153" s="260"/>
      <c r="L153" s="265"/>
      <c r="M153" s="266"/>
      <c r="N153" s="267"/>
      <c r="O153" s="267"/>
      <c r="P153" s="267"/>
      <c r="Q153" s="267"/>
      <c r="R153" s="267"/>
      <c r="S153" s="267"/>
      <c r="T153" s="26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9" t="s">
        <v>124</v>
      </c>
      <c r="AU153" s="269" t="s">
        <v>84</v>
      </c>
      <c r="AV153" s="14" t="s">
        <v>122</v>
      </c>
      <c r="AW153" s="14" t="s">
        <v>32</v>
      </c>
      <c r="AX153" s="14" t="s">
        <v>80</v>
      </c>
      <c r="AY153" s="269" t="s">
        <v>115</v>
      </c>
    </row>
    <row r="154" s="2" customFormat="1" ht="16.5" customHeight="1">
      <c r="A154" s="37"/>
      <c r="B154" s="38"/>
      <c r="C154" s="234" t="s">
        <v>186</v>
      </c>
      <c r="D154" s="234" t="s">
        <v>117</v>
      </c>
      <c r="E154" s="235" t="s">
        <v>187</v>
      </c>
      <c r="F154" s="236" t="s">
        <v>188</v>
      </c>
      <c r="G154" s="237" t="s">
        <v>150</v>
      </c>
      <c r="H154" s="238">
        <v>96.799999999999997</v>
      </c>
      <c r="I154" s="239"/>
      <c r="J154" s="240">
        <f>ROUND(I154*H154,2)</f>
        <v>0</v>
      </c>
      <c r="K154" s="236" t="s">
        <v>121</v>
      </c>
      <c r="L154" s="43"/>
      <c r="M154" s="241" t="s">
        <v>1</v>
      </c>
      <c r="N154" s="242" t="s">
        <v>40</v>
      </c>
      <c r="O154" s="90"/>
      <c r="P154" s="243">
        <f>O154*H154</f>
        <v>0</v>
      </c>
      <c r="Q154" s="243">
        <v>0</v>
      </c>
      <c r="R154" s="243">
        <f>Q154*H154</f>
        <v>0</v>
      </c>
      <c r="S154" s="243">
        <v>0</v>
      </c>
      <c r="T154" s="244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45" t="s">
        <v>122</v>
      </c>
      <c r="AT154" s="245" t="s">
        <v>117</v>
      </c>
      <c r="AU154" s="245" t="s">
        <v>84</v>
      </c>
      <c r="AY154" s="16" t="s">
        <v>115</v>
      </c>
      <c r="BE154" s="246">
        <f>IF(N154="základní",J154,0)</f>
        <v>0</v>
      </c>
      <c r="BF154" s="246">
        <f>IF(N154="snížená",J154,0)</f>
        <v>0</v>
      </c>
      <c r="BG154" s="246">
        <f>IF(N154="zákl. přenesená",J154,0)</f>
        <v>0</v>
      </c>
      <c r="BH154" s="246">
        <f>IF(N154="sníž. přenesená",J154,0)</f>
        <v>0</v>
      </c>
      <c r="BI154" s="246">
        <f>IF(N154="nulová",J154,0)</f>
        <v>0</v>
      </c>
      <c r="BJ154" s="16" t="s">
        <v>80</v>
      </c>
      <c r="BK154" s="246">
        <f>ROUND(I154*H154,2)</f>
        <v>0</v>
      </c>
      <c r="BL154" s="16" t="s">
        <v>122</v>
      </c>
      <c r="BM154" s="245" t="s">
        <v>189</v>
      </c>
    </row>
    <row r="155" s="13" customFormat="1">
      <c r="A155" s="13"/>
      <c r="B155" s="247"/>
      <c r="C155" s="248"/>
      <c r="D155" s="249" t="s">
        <v>124</v>
      </c>
      <c r="E155" s="250" t="s">
        <v>1</v>
      </c>
      <c r="F155" s="251" t="s">
        <v>176</v>
      </c>
      <c r="G155" s="248"/>
      <c r="H155" s="252">
        <v>96.799999999999997</v>
      </c>
      <c r="I155" s="253"/>
      <c r="J155" s="248"/>
      <c r="K155" s="248"/>
      <c r="L155" s="254"/>
      <c r="M155" s="255"/>
      <c r="N155" s="256"/>
      <c r="O155" s="256"/>
      <c r="P155" s="256"/>
      <c r="Q155" s="256"/>
      <c r="R155" s="256"/>
      <c r="S155" s="256"/>
      <c r="T155" s="25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8" t="s">
        <v>124</v>
      </c>
      <c r="AU155" s="258" t="s">
        <v>84</v>
      </c>
      <c r="AV155" s="13" t="s">
        <v>84</v>
      </c>
      <c r="AW155" s="13" t="s">
        <v>32</v>
      </c>
      <c r="AX155" s="13" t="s">
        <v>80</v>
      </c>
      <c r="AY155" s="258" t="s">
        <v>115</v>
      </c>
    </row>
    <row r="156" s="2" customFormat="1" ht="16.5" customHeight="1">
      <c r="A156" s="37"/>
      <c r="B156" s="38"/>
      <c r="C156" s="234" t="s">
        <v>190</v>
      </c>
      <c r="D156" s="234" t="s">
        <v>117</v>
      </c>
      <c r="E156" s="235" t="s">
        <v>191</v>
      </c>
      <c r="F156" s="236" t="s">
        <v>192</v>
      </c>
      <c r="G156" s="237" t="s">
        <v>150</v>
      </c>
      <c r="H156" s="238">
        <v>522.5</v>
      </c>
      <c r="I156" s="239"/>
      <c r="J156" s="240">
        <f>ROUND(I156*H156,2)</f>
        <v>0</v>
      </c>
      <c r="K156" s="236" t="s">
        <v>121</v>
      </c>
      <c r="L156" s="43"/>
      <c r="M156" s="241" t="s">
        <v>1</v>
      </c>
      <c r="N156" s="242" t="s">
        <v>40</v>
      </c>
      <c r="O156" s="90"/>
      <c r="P156" s="243">
        <f>O156*H156</f>
        <v>0</v>
      </c>
      <c r="Q156" s="243">
        <v>0</v>
      </c>
      <c r="R156" s="243">
        <f>Q156*H156</f>
        <v>0</v>
      </c>
      <c r="S156" s="243">
        <v>0</v>
      </c>
      <c r="T156" s="244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45" t="s">
        <v>122</v>
      </c>
      <c r="AT156" s="245" t="s">
        <v>117</v>
      </c>
      <c r="AU156" s="245" t="s">
        <v>84</v>
      </c>
      <c r="AY156" s="16" t="s">
        <v>115</v>
      </c>
      <c r="BE156" s="246">
        <f>IF(N156="základní",J156,0)</f>
        <v>0</v>
      </c>
      <c r="BF156" s="246">
        <f>IF(N156="snížená",J156,0)</f>
        <v>0</v>
      </c>
      <c r="BG156" s="246">
        <f>IF(N156="zákl. přenesená",J156,0)</f>
        <v>0</v>
      </c>
      <c r="BH156" s="246">
        <f>IF(N156="sníž. přenesená",J156,0)</f>
        <v>0</v>
      </c>
      <c r="BI156" s="246">
        <f>IF(N156="nulová",J156,0)</f>
        <v>0</v>
      </c>
      <c r="BJ156" s="16" t="s">
        <v>80</v>
      </c>
      <c r="BK156" s="246">
        <f>ROUND(I156*H156,2)</f>
        <v>0</v>
      </c>
      <c r="BL156" s="16" t="s">
        <v>122</v>
      </c>
      <c r="BM156" s="245" t="s">
        <v>193</v>
      </c>
    </row>
    <row r="157" s="13" customFormat="1">
      <c r="A157" s="13"/>
      <c r="B157" s="247"/>
      <c r="C157" s="248"/>
      <c r="D157" s="249" t="s">
        <v>124</v>
      </c>
      <c r="E157" s="250" t="s">
        <v>1</v>
      </c>
      <c r="F157" s="251" t="s">
        <v>177</v>
      </c>
      <c r="G157" s="248"/>
      <c r="H157" s="252">
        <v>194.69999999999999</v>
      </c>
      <c r="I157" s="253"/>
      <c r="J157" s="248"/>
      <c r="K157" s="248"/>
      <c r="L157" s="254"/>
      <c r="M157" s="255"/>
      <c r="N157" s="256"/>
      <c r="O157" s="256"/>
      <c r="P157" s="256"/>
      <c r="Q157" s="256"/>
      <c r="R157" s="256"/>
      <c r="S157" s="256"/>
      <c r="T157" s="25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8" t="s">
        <v>124</v>
      </c>
      <c r="AU157" s="258" t="s">
        <v>84</v>
      </c>
      <c r="AV157" s="13" t="s">
        <v>84</v>
      </c>
      <c r="AW157" s="13" t="s">
        <v>32</v>
      </c>
      <c r="AX157" s="13" t="s">
        <v>75</v>
      </c>
      <c r="AY157" s="258" t="s">
        <v>115</v>
      </c>
    </row>
    <row r="158" s="13" customFormat="1">
      <c r="A158" s="13"/>
      <c r="B158" s="247"/>
      <c r="C158" s="248"/>
      <c r="D158" s="249" t="s">
        <v>124</v>
      </c>
      <c r="E158" s="250" t="s">
        <v>1</v>
      </c>
      <c r="F158" s="251" t="s">
        <v>178</v>
      </c>
      <c r="G158" s="248"/>
      <c r="H158" s="252">
        <v>327.80000000000001</v>
      </c>
      <c r="I158" s="253"/>
      <c r="J158" s="248"/>
      <c r="K158" s="248"/>
      <c r="L158" s="254"/>
      <c r="M158" s="255"/>
      <c r="N158" s="256"/>
      <c r="O158" s="256"/>
      <c r="P158" s="256"/>
      <c r="Q158" s="256"/>
      <c r="R158" s="256"/>
      <c r="S158" s="256"/>
      <c r="T158" s="257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8" t="s">
        <v>124</v>
      </c>
      <c r="AU158" s="258" t="s">
        <v>84</v>
      </c>
      <c r="AV158" s="13" t="s">
        <v>84</v>
      </c>
      <c r="AW158" s="13" t="s">
        <v>32</v>
      </c>
      <c r="AX158" s="13" t="s">
        <v>75</v>
      </c>
      <c r="AY158" s="258" t="s">
        <v>115</v>
      </c>
    </row>
    <row r="159" s="14" customFormat="1">
      <c r="A159" s="14"/>
      <c r="B159" s="259"/>
      <c r="C159" s="260"/>
      <c r="D159" s="249" t="s">
        <v>124</v>
      </c>
      <c r="E159" s="261" t="s">
        <v>1</v>
      </c>
      <c r="F159" s="262" t="s">
        <v>128</v>
      </c>
      <c r="G159" s="260"/>
      <c r="H159" s="263">
        <v>522.5</v>
      </c>
      <c r="I159" s="264"/>
      <c r="J159" s="260"/>
      <c r="K159" s="260"/>
      <c r="L159" s="265"/>
      <c r="M159" s="266"/>
      <c r="N159" s="267"/>
      <c r="O159" s="267"/>
      <c r="P159" s="267"/>
      <c r="Q159" s="267"/>
      <c r="R159" s="267"/>
      <c r="S159" s="267"/>
      <c r="T159" s="26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9" t="s">
        <v>124</v>
      </c>
      <c r="AU159" s="269" t="s">
        <v>84</v>
      </c>
      <c r="AV159" s="14" t="s">
        <v>122</v>
      </c>
      <c r="AW159" s="14" t="s">
        <v>32</v>
      </c>
      <c r="AX159" s="14" t="s">
        <v>80</v>
      </c>
      <c r="AY159" s="269" t="s">
        <v>115</v>
      </c>
    </row>
    <row r="160" s="2" customFormat="1" ht="21.75" customHeight="1">
      <c r="A160" s="37"/>
      <c r="B160" s="38"/>
      <c r="C160" s="234" t="s">
        <v>8</v>
      </c>
      <c r="D160" s="234" t="s">
        <v>117</v>
      </c>
      <c r="E160" s="235" t="s">
        <v>194</v>
      </c>
      <c r="F160" s="236" t="s">
        <v>195</v>
      </c>
      <c r="G160" s="237" t="s">
        <v>150</v>
      </c>
      <c r="H160" s="238">
        <v>92.400000000000006</v>
      </c>
      <c r="I160" s="239"/>
      <c r="J160" s="240">
        <f>ROUND(I160*H160,2)</f>
        <v>0</v>
      </c>
      <c r="K160" s="236" t="s">
        <v>121</v>
      </c>
      <c r="L160" s="43"/>
      <c r="M160" s="241" t="s">
        <v>1</v>
      </c>
      <c r="N160" s="242" t="s">
        <v>40</v>
      </c>
      <c r="O160" s="90"/>
      <c r="P160" s="243">
        <f>O160*H160</f>
        <v>0</v>
      </c>
      <c r="Q160" s="243">
        <v>0</v>
      </c>
      <c r="R160" s="243">
        <f>Q160*H160</f>
        <v>0</v>
      </c>
      <c r="S160" s="243">
        <v>0</v>
      </c>
      <c r="T160" s="244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45" t="s">
        <v>122</v>
      </c>
      <c r="AT160" s="245" t="s">
        <v>117</v>
      </c>
      <c r="AU160" s="245" t="s">
        <v>84</v>
      </c>
      <c r="AY160" s="16" t="s">
        <v>115</v>
      </c>
      <c r="BE160" s="246">
        <f>IF(N160="základní",J160,0)</f>
        <v>0</v>
      </c>
      <c r="BF160" s="246">
        <f>IF(N160="snížená",J160,0)</f>
        <v>0</v>
      </c>
      <c r="BG160" s="246">
        <f>IF(N160="zákl. přenesená",J160,0)</f>
        <v>0</v>
      </c>
      <c r="BH160" s="246">
        <f>IF(N160="sníž. přenesená",J160,0)</f>
        <v>0</v>
      </c>
      <c r="BI160" s="246">
        <f>IF(N160="nulová",J160,0)</f>
        <v>0</v>
      </c>
      <c r="BJ160" s="16" t="s">
        <v>80</v>
      </c>
      <c r="BK160" s="246">
        <f>ROUND(I160*H160,2)</f>
        <v>0</v>
      </c>
      <c r="BL160" s="16" t="s">
        <v>122</v>
      </c>
      <c r="BM160" s="245" t="s">
        <v>196</v>
      </c>
    </row>
    <row r="161" s="13" customFormat="1">
      <c r="A161" s="13"/>
      <c r="B161" s="247"/>
      <c r="C161" s="248"/>
      <c r="D161" s="249" t="s">
        <v>124</v>
      </c>
      <c r="E161" s="250" t="s">
        <v>1</v>
      </c>
      <c r="F161" s="251" t="s">
        <v>197</v>
      </c>
      <c r="G161" s="248"/>
      <c r="H161" s="252">
        <v>92.400000000000006</v>
      </c>
      <c r="I161" s="253"/>
      <c r="J161" s="248"/>
      <c r="K161" s="248"/>
      <c r="L161" s="254"/>
      <c r="M161" s="255"/>
      <c r="N161" s="256"/>
      <c r="O161" s="256"/>
      <c r="P161" s="256"/>
      <c r="Q161" s="256"/>
      <c r="R161" s="256"/>
      <c r="S161" s="256"/>
      <c r="T161" s="25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8" t="s">
        <v>124</v>
      </c>
      <c r="AU161" s="258" t="s">
        <v>84</v>
      </c>
      <c r="AV161" s="13" t="s">
        <v>84</v>
      </c>
      <c r="AW161" s="13" t="s">
        <v>32</v>
      </c>
      <c r="AX161" s="13" t="s">
        <v>80</v>
      </c>
      <c r="AY161" s="258" t="s">
        <v>115</v>
      </c>
    </row>
    <row r="162" s="2" customFormat="1" ht="21.75" customHeight="1">
      <c r="A162" s="37"/>
      <c r="B162" s="38"/>
      <c r="C162" s="234" t="s">
        <v>198</v>
      </c>
      <c r="D162" s="234" t="s">
        <v>117</v>
      </c>
      <c r="E162" s="235" t="s">
        <v>199</v>
      </c>
      <c r="F162" s="236" t="s">
        <v>200</v>
      </c>
      <c r="G162" s="237" t="s">
        <v>150</v>
      </c>
      <c r="H162" s="238">
        <v>88</v>
      </c>
      <c r="I162" s="239"/>
      <c r="J162" s="240">
        <f>ROUND(I162*H162,2)</f>
        <v>0</v>
      </c>
      <c r="K162" s="236" t="s">
        <v>121</v>
      </c>
      <c r="L162" s="43"/>
      <c r="M162" s="241" t="s">
        <v>1</v>
      </c>
      <c r="N162" s="242" t="s">
        <v>40</v>
      </c>
      <c r="O162" s="90"/>
      <c r="P162" s="243">
        <f>O162*H162</f>
        <v>0</v>
      </c>
      <c r="Q162" s="243">
        <v>0.10362</v>
      </c>
      <c r="R162" s="243">
        <f>Q162*H162</f>
        <v>9.1185600000000004</v>
      </c>
      <c r="S162" s="243">
        <v>0</v>
      </c>
      <c r="T162" s="244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45" t="s">
        <v>122</v>
      </c>
      <c r="AT162" s="245" t="s">
        <v>117</v>
      </c>
      <c r="AU162" s="245" t="s">
        <v>84</v>
      </c>
      <c r="AY162" s="16" t="s">
        <v>115</v>
      </c>
      <c r="BE162" s="246">
        <f>IF(N162="základní",J162,0)</f>
        <v>0</v>
      </c>
      <c r="BF162" s="246">
        <f>IF(N162="snížená",J162,0)</f>
        <v>0</v>
      </c>
      <c r="BG162" s="246">
        <f>IF(N162="zákl. přenesená",J162,0)</f>
        <v>0</v>
      </c>
      <c r="BH162" s="246">
        <f>IF(N162="sníž. přenesená",J162,0)</f>
        <v>0</v>
      </c>
      <c r="BI162" s="246">
        <f>IF(N162="nulová",J162,0)</f>
        <v>0</v>
      </c>
      <c r="BJ162" s="16" t="s">
        <v>80</v>
      </c>
      <c r="BK162" s="246">
        <f>ROUND(I162*H162,2)</f>
        <v>0</v>
      </c>
      <c r="BL162" s="16" t="s">
        <v>122</v>
      </c>
      <c r="BM162" s="245" t="s">
        <v>201</v>
      </c>
    </row>
    <row r="163" s="13" customFormat="1">
      <c r="A163" s="13"/>
      <c r="B163" s="247"/>
      <c r="C163" s="248"/>
      <c r="D163" s="249" t="s">
        <v>124</v>
      </c>
      <c r="E163" s="250" t="s">
        <v>1</v>
      </c>
      <c r="F163" s="251" t="s">
        <v>202</v>
      </c>
      <c r="G163" s="248"/>
      <c r="H163" s="252">
        <v>88</v>
      </c>
      <c r="I163" s="253"/>
      <c r="J163" s="248"/>
      <c r="K163" s="248"/>
      <c r="L163" s="254"/>
      <c r="M163" s="255"/>
      <c r="N163" s="256"/>
      <c r="O163" s="256"/>
      <c r="P163" s="256"/>
      <c r="Q163" s="256"/>
      <c r="R163" s="256"/>
      <c r="S163" s="256"/>
      <c r="T163" s="25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8" t="s">
        <v>124</v>
      </c>
      <c r="AU163" s="258" t="s">
        <v>84</v>
      </c>
      <c r="AV163" s="13" t="s">
        <v>84</v>
      </c>
      <c r="AW163" s="13" t="s">
        <v>32</v>
      </c>
      <c r="AX163" s="13" t="s">
        <v>80</v>
      </c>
      <c r="AY163" s="258" t="s">
        <v>115</v>
      </c>
    </row>
    <row r="164" s="2" customFormat="1" ht="16.5" customHeight="1">
      <c r="A164" s="37"/>
      <c r="B164" s="38"/>
      <c r="C164" s="270" t="s">
        <v>203</v>
      </c>
      <c r="D164" s="270" t="s">
        <v>157</v>
      </c>
      <c r="E164" s="271" t="s">
        <v>204</v>
      </c>
      <c r="F164" s="272" t="s">
        <v>205</v>
      </c>
      <c r="G164" s="273" t="s">
        <v>150</v>
      </c>
      <c r="H164" s="274">
        <v>88.879999999999995</v>
      </c>
      <c r="I164" s="275"/>
      <c r="J164" s="276">
        <f>ROUND(I164*H164,2)</f>
        <v>0</v>
      </c>
      <c r="K164" s="272" t="s">
        <v>121</v>
      </c>
      <c r="L164" s="277"/>
      <c r="M164" s="278" t="s">
        <v>1</v>
      </c>
      <c r="N164" s="279" t="s">
        <v>40</v>
      </c>
      <c r="O164" s="90"/>
      <c r="P164" s="243">
        <f>O164*H164</f>
        <v>0</v>
      </c>
      <c r="Q164" s="243">
        <v>0.152</v>
      </c>
      <c r="R164" s="243">
        <f>Q164*H164</f>
        <v>13.509759999999998</v>
      </c>
      <c r="S164" s="243">
        <v>0</v>
      </c>
      <c r="T164" s="244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45" t="s">
        <v>156</v>
      </c>
      <c r="AT164" s="245" t="s">
        <v>157</v>
      </c>
      <c r="AU164" s="245" t="s">
        <v>84</v>
      </c>
      <c r="AY164" s="16" t="s">
        <v>115</v>
      </c>
      <c r="BE164" s="246">
        <f>IF(N164="základní",J164,0)</f>
        <v>0</v>
      </c>
      <c r="BF164" s="246">
        <f>IF(N164="snížená",J164,0)</f>
        <v>0</v>
      </c>
      <c r="BG164" s="246">
        <f>IF(N164="zákl. přenesená",J164,0)</f>
        <v>0</v>
      </c>
      <c r="BH164" s="246">
        <f>IF(N164="sníž. přenesená",J164,0)</f>
        <v>0</v>
      </c>
      <c r="BI164" s="246">
        <f>IF(N164="nulová",J164,0)</f>
        <v>0</v>
      </c>
      <c r="BJ164" s="16" t="s">
        <v>80</v>
      </c>
      <c r="BK164" s="246">
        <f>ROUND(I164*H164,2)</f>
        <v>0</v>
      </c>
      <c r="BL164" s="16" t="s">
        <v>122</v>
      </c>
      <c r="BM164" s="245" t="s">
        <v>206</v>
      </c>
    </row>
    <row r="165" s="13" customFormat="1">
      <c r="A165" s="13"/>
      <c r="B165" s="247"/>
      <c r="C165" s="248"/>
      <c r="D165" s="249" t="s">
        <v>124</v>
      </c>
      <c r="E165" s="250" t="s">
        <v>1</v>
      </c>
      <c r="F165" s="251" t="s">
        <v>207</v>
      </c>
      <c r="G165" s="248"/>
      <c r="H165" s="252">
        <v>88.879999999999995</v>
      </c>
      <c r="I165" s="253"/>
      <c r="J165" s="248"/>
      <c r="K165" s="248"/>
      <c r="L165" s="254"/>
      <c r="M165" s="255"/>
      <c r="N165" s="256"/>
      <c r="O165" s="256"/>
      <c r="P165" s="256"/>
      <c r="Q165" s="256"/>
      <c r="R165" s="256"/>
      <c r="S165" s="256"/>
      <c r="T165" s="25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8" t="s">
        <v>124</v>
      </c>
      <c r="AU165" s="258" t="s">
        <v>84</v>
      </c>
      <c r="AV165" s="13" t="s">
        <v>84</v>
      </c>
      <c r="AW165" s="13" t="s">
        <v>32</v>
      </c>
      <c r="AX165" s="13" t="s">
        <v>80</v>
      </c>
      <c r="AY165" s="258" t="s">
        <v>115</v>
      </c>
    </row>
    <row r="166" s="12" customFormat="1" ht="22.8" customHeight="1">
      <c r="A166" s="12"/>
      <c r="B166" s="218"/>
      <c r="C166" s="219"/>
      <c r="D166" s="220" t="s">
        <v>74</v>
      </c>
      <c r="E166" s="232" t="s">
        <v>162</v>
      </c>
      <c r="F166" s="232" t="s">
        <v>208</v>
      </c>
      <c r="G166" s="219"/>
      <c r="H166" s="219"/>
      <c r="I166" s="222"/>
      <c r="J166" s="233">
        <f>BK166</f>
        <v>0</v>
      </c>
      <c r="K166" s="219"/>
      <c r="L166" s="224"/>
      <c r="M166" s="225"/>
      <c r="N166" s="226"/>
      <c r="O166" s="226"/>
      <c r="P166" s="227">
        <f>SUM(P167:P176)</f>
        <v>0</v>
      </c>
      <c r="Q166" s="226"/>
      <c r="R166" s="227">
        <f>SUM(R167:R176)</f>
        <v>59.1684324</v>
      </c>
      <c r="S166" s="226"/>
      <c r="T166" s="228">
        <f>SUM(T167:T176)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29" t="s">
        <v>80</v>
      </c>
      <c r="AT166" s="230" t="s">
        <v>74</v>
      </c>
      <c r="AU166" s="230" t="s">
        <v>80</v>
      </c>
      <c r="AY166" s="229" t="s">
        <v>115</v>
      </c>
      <c r="BK166" s="231">
        <f>SUM(BK167:BK176)</f>
        <v>0</v>
      </c>
    </row>
    <row r="167" s="2" customFormat="1" ht="21.75" customHeight="1">
      <c r="A167" s="37"/>
      <c r="B167" s="38"/>
      <c r="C167" s="234" t="s">
        <v>209</v>
      </c>
      <c r="D167" s="234" t="s">
        <v>117</v>
      </c>
      <c r="E167" s="235" t="s">
        <v>210</v>
      </c>
      <c r="F167" s="236" t="s">
        <v>211</v>
      </c>
      <c r="G167" s="237" t="s">
        <v>212</v>
      </c>
      <c r="H167" s="238">
        <v>213</v>
      </c>
      <c r="I167" s="239"/>
      <c r="J167" s="240">
        <f>ROUND(I167*H167,2)</f>
        <v>0</v>
      </c>
      <c r="K167" s="236" t="s">
        <v>121</v>
      </c>
      <c r="L167" s="43"/>
      <c r="M167" s="241" t="s">
        <v>1</v>
      </c>
      <c r="N167" s="242" t="s">
        <v>40</v>
      </c>
      <c r="O167" s="90"/>
      <c r="P167" s="243">
        <f>O167*H167</f>
        <v>0</v>
      </c>
      <c r="Q167" s="243">
        <v>0.1295</v>
      </c>
      <c r="R167" s="243">
        <f>Q167*H167</f>
        <v>27.583500000000001</v>
      </c>
      <c r="S167" s="243">
        <v>0</v>
      </c>
      <c r="T167" s="244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45" t="s">
        <v>122</v>
      </c>
      <c r="AT167" s="245" t="s">
        <v>117</v>
      </c>
      <c r="AU167" s="245" t="s">
        <v>84</v>
      </c>
      <c r="AY167" s="16" t="s">
        <v>115</v>
      </c>
      <c r="BE167" s="246">
        <f>IF(N167="základní",J167,0)</f>
        <v>0</v>
      </c>
      <c r="BF167" s="246">
        <f>IF(N167="snížená",J167,0)</f>
        <v>0</v>
      </c>
      <c r="BG167" s="246">
        <f>IF(N167="zákl. přenesená",J167,0)</f>
        <v>0</v>
      </c>
      <c r="BH167" s="246">
        <f>IF(N167="sníž. přenesená",J167,0)</f>
        <v>0</v>
      </c>
      <c r="BI167" s="246">
        <f>IF(N167="nulová",J167,0)</f>
        <v>0</v>
      </c>
      <c r="BJ167" s="16" t="s">
        <v>80</v>
      </c>
      <c r="BK167" s="246">
        <f>ROUND(I167*H167,2)</f>
        <v>0</v>
      </c>
      <c r="BL167" s="16" t="s">
        <v>122</v>
      </c>
      <c r="BM167" s="245" t="s">
        <v>213</v>
      </c>
    </row>
    <row r="168" s="2" customFormat="1" ht="16.5" customHeight="1">
      <c r="A168" s="37"/>
      <c r="B168" s="38"/>
      <c r="C168" s="270" t="s">
        <v>214</v>
      </c>
      <c r="D168" s="270" t="s">
        <v>157</v>
      </c>
      <c r="E168" s="271" t="s">
        <v>215</v>
      </c>
      <c r="F168" s="272" t="s">
        <v>216</v>
      </c>
      <c r="G168" s="273" t="s">
        <v>212</v>
      </c>
      <c r="H168" s="274">
        <v>215.13</v>
      </c>
      <c r="I168" s="275"/>
      <c r="J168" s="276">
        <f>ROUND(I168*H168,2)</f>
        <v>0</v>
      </c>
      <c r="K168" s="272" t="s">
        <v>121</v>
      </c>
      <c r="L168" s="277"/>
      <c r="M168" s="278" t="s">
        <v>1</v>
      </c>
      <c r="N168" s="279" t="s">
        <v>40</v>
      </c>
      <c r="O168" s="90"/>
      <c r="P168" s="243">
        <f>O168*H168</f>
        <v>0</v>
      </c>
      <c r="Q168" s="243">
        <v>0.056120000000000003</v>
      </c>
      <c r="R168" s="243">
        <f>Q168*H168</f>
        <v>12.0730956</v>
      </c>
      <c r="S168" s="243">
        <v>0</v>
      </c>
      <c r="T168" s="244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45" t="s">
        <v>156</v>
      </c>
      <c r="AT168" s="245" t="s">
        <v>157</v>
      </c>
      <c r="AU168" s="245" t="s">
        <v>84</v>
      </c>
      <c r="AY168" s="16" t="s">
        <v>115</v>
      </c>
      <c r="BE168" s="246">
        <f>IF(N168="základní",J168,0)</f>
        <v>0</v>
      </c>
      <c r="BF168" s="246">
        <f>IF(N168="snížená",J168,0)</f>
        <v>0</v>
      </c>
      <c r="BG168" s="246">
        <f>IF(N168="zákl. přenesená",J168,0)</f>
        <v>0</v>
      </c>
      <c r="BH168" s="246">
        <f>IF(N168="sníž. přenesená",J168,0)</f>
        <v>0</v>
      </c>
      <c r="BI168" s="246">
        <f>IF(N168="nulová",J168,0)</f>
        <v>0</v>
      </c>
      <c r="BJ168" s="16" t="s">
        <v>80</v>
      </c>
      <c r="BK168" s="246">
        <f>ROUND(I168*H168,2)</f>
        <v>0</v>
      </c>
      <c r="BL168" s="16" t="s">
        <v>122</v>
      </c>
      <c r="BM168" s="245" t="s">
        <v>217</v>
      </c>
    </row>
    <row r="169" s="13" customFormat="1">
      <c r="A169" s="13"/>
      <c r="B169" s="247"/>
      <c r="C169" s="248"/>
      <c r="D169" s="249" t="s">
        <v>124</v>
      </c>
      <c r="E169" s="250" t="s">
        <v>1</v>
      </c>
      <c r="F169" s="251" t="s">
        <v>218</v>
      </c>
      <c r="G169" s="248"/>
      <c r="H169" s="252">
        <v>215.13</v>
      </c>
      <c r="I169" s="253"/>
      <c r="J169" s="248"/>
      <c r="K169" s="248"/>
      <c r="L169" s="254"/>
      <c r="M169" s="255"/>
      <c r="N169" s="256"/>
      <c r="O169" s="256"/>
      <c r="P169" s="256"/>
      <c r="Q169" s="256"/>
      <c r="R169" s="256"/>
      <c r="S169" s="256"/>
      <c r="T169" s="25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8" t="s">
        <v>124</v>
      </c>
      <c r="AU169" s="258" t="s">
        <v>84</v>
      </c>
      <c r="AV169" s="13" t="s">
        <v>84</v>
      </c>
      <c r="AW169" s="13" t="s">
        <v>32</v>
      </c>
      <c r="AX169" s="13" t="s">
        <v>80</v>
      </c>
      <c r="AY169" s="258" t="s">
        <v>115</v>
      </c>
    </row>
    <row r="170" s="2" customFormat="1" ht="21.75" customHeight="1">
      <c r="A170" s="37"/>
      <c r="B170" s="38"/>
      <c r="C170" s="234" t="s">
        <v>219</v>
      </c>
      <c r="D170" s="234" t="s">
        <v>117</v>
      </c>
      <c r="E170" s="235" t="s">
        <v>220</v>
      </c>
      <c r="F170" s="236" t="s">
        <v>221</v>
      </c>
      <c r="G170" s="237" t="s">
        <v>120</v>
      </c>
      <c r="H170" s="238">
        <v>8.5199999999999996</v>
      </c>
      <c r="I170" s="239"/>
      <c r="J170" s="240">
        <f>ROUND(I170*H170,2)</f>
        <v>0</v>
      </c>
      <c r="K170" s="236" t="s">
        <v>121</v>
      </c>
      <c r="L170" s="43"/>
      <c r="M170" s="241" t="s">
        <v>1</v>
      </c>
      <c r="N170" s="242" t="s">
        <v>40</v>
      </c>
      <c r="O170" s="90"/>
      <c r="P170" s="243">
        <f>O170*H170</f>
        <v>0</v>
      </c>
      <c r="Q170" s="243">
        <v>2.2563399999999998</v>
      </c>
      <c r="R170" s="243">
        <f>Q170*H170</f>
        <v>19.224016799999998</v>
      </c>
      <c r="S170" s="243">
        <v>0</v>
      </c>
      <c r="T170" s="244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45" t="s">
        <v>122</v>
      </c>
      <c r="AT170" s="245" t="s">
        <v>117</v>
      </c>
      <c r="AU170" s="245" t="s">
        <v>84</v>
      </c>
      <c r="AY170" s="16" t="s">
        <v>115</v>
      </c>
      <c r="BE170" s="246">
        <f>IF(N170="základní",J170,0)</f>
        <v>0</v>
      </c>
      <c r="BF170" s="246">
        <f>IF(N170="snížená",J170,0)</f>
        <v>0</v>
      </c>
      <c r="BG170" s="246">
        <f>IF(N170="zákl. přenesená",J170,0)</f>
        <v>0</v>
      </c>
      <c r="BH170" s="246">
        <f>IF(N170="sníž. přenesená",J170,0)</f>
        <v>0</v>
      </c>
      <c r="BI170" s="246">
        <f>IF(N170="nulová",J170,0)</f>
        <v>0</v>
      </c>
      <c r="BJ170" s="16" t="s">
        <v>80</v>
      </c>
      <c r="BK170" s="246">
        <f>ROUND(I170*H170,2)</f>
        <v>0</v>
      </c>
      <c r="BL170" s="16" t="s">
        <v>122</v>
      </c>
      <c r="BM170" s="245" t="s">
        <v>222</v>
      </c>
    </row>
    <row r="171" s="13" customFormat="1">
      <c r="A171" s="13"/>
      <c r="B171" s="247"/>
      <c r="C171" s="248"/>
      <c r="D171" s="249" t="s">
        <v>124</v>
      </c>
      <c r="E171" s="250" t="s">
        <v>1</v>
      </c>
      <c r="F171" s="251" t="s">
        <v>223</v>
      </c>
      <c r="G171" s="248"/>
      <c r="H171" s="252">
        <v>8.5199999999999996</v>
      </c>
      <c r="I171" s="253"/>
      <c r="J171" s="248"/>
      <c r="K171" s="248"/>
      <c r="L171" s="254"/>
      <c r="M171" s="255"/>
      <c r="N171" s="256"/>
      <c r="O171" s="256"/>
      <c r="P171" s="256"/>
      <c r="Q171" s="256"/>
      <c r="R171" s="256"/>
      <c r="S171" s="256"/>
      <c r="T171" s="25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8" t="s">
        <v>124</v>
      </c>
      <c r="AU171" s="258" t="s">
        <v>84</v>
      </c>
      <c r="AV171" s="13" t="s">
        <v>84</v>
      </c>
      <c r="AW171" s="13" t="s">
        <v>32</v>
      </c>
      <c r="AX171" s="13" t="s">
        <v>80</v>
      </c>
      <c r="AY171" s="258" t="s">
        <v>115</v>
      </c>
    </row>
    <row r="172" s="2" customFormat="1" ht="21.75" customHeight="1">
      <c r="A172" s="37"/>
      <c r="B172" s="38"/>
      <c r="C172" s="234" t="s">
        <v>7</v>
      </c>
      <c r="D172" s="234" t="s">
        <v>117</v>
      </c>
      <c r="E172" s="235" t="s">
        <v>224</v>
      </c>
      <c r="F172" s="236" t="s">
        <v>225</v>
      </c>
      <c r="G172" s="237" t="s">
        <v>212</v>
      </c>
      <c r="H172" s="238">
        <v>18</v>
      </c>
      <c r="I172" s="239"/>
      <c r="J172" s="240">
        <f>ROUND(I172*H172,2)</f>
        <v>0</v>
      </c>
      <c r="K172" s="236" t="s">
        <v>121</v>
      </c>
      <c r="L172" s="43"/>
      <c r="M172" s="241" t="s">
        <v>1</v>
      </c>
      <c r="N172" s="242" t="s">
        <v>40</v>
      </c>
      <c r="O172" s="90"/>
      <c r="P172" s="243">
        <f>O172*H172</f>
        <v>0</v>
      </c>
      <c r="Q172" s="243">
        <v>1.0000000000000001E-05</v>
      </c>
      <c r="R172" s="243">
        <f>Q172*H172</f>
        <v>0.00018000000000000001</v>
      </c>
      <c r="S172" s="243">
        <v>0</v>
      </c>
      <c r="T172" s="244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45" t="s">
        <v>122</v>
      </c>
      <c r="AT172" s="245" t="s">
        <v>117</v>
      </c>
      <c r="AU172" s="245" t="s">
        <v>84</v>
      </c>
      <c r="AY172" s="16" t="s">
        <v>115</v>
      </c>
      <c r="BE172" s="246">
        <f>IF(N172="základní",J172,0)</f>
        <v>0</v>
      </c>
      <c r="BF172" s="246">
        <f>IF(N172="snížená",J172,0)</f>
        <v>0</v>
      </c>
      <c r="BG172" s="246">
        <f>IF(N172="zákl. přenesená",J172,0)</f>
        <v>0</v>
      </c>
      <c r="BH172" s="246">
        <f>IF(N172="sníž. přenesená",J172,0)</f>
        <v>0</v>
      </c>
      <c r="BI172" s="246">
        <f>IF(N172="nulová",J172,0)</f>
        <v>0</v>
      </c>
      <c r="BJ172" s="16" t="s">
        <v>80</v>
      </c>
      <c r="BK172" s="246">
        <f>ROUND(I172*H172,2)</f>
        <v>0</v>
      </c>
      <c r="BL172" s="16" t="s">
        <v>122</v>
      </c>
      <c r="BM172" s="245" t="s">
        <v>226</v>
      </c>
    </row>
    <row r="173" s="2" customFormat="1" ht="21.75" customHeight="1">
      <c r="A173" s="37"/>
      <c r="B173" s="38"/>
      <c r="C173" s="234" t="s">
        <v>227</v>
      </c>
      <c r="D173" s="234" t="s">
        <v>117</v>
      </c>
      <c r="E173" s="235" t="s">
        <v>228</v>
      </c>
      <c r="F173" s="236" t="s">
        <v>229</v>
      </c>
      <c r="G173" s="237" t="s">
        <v>212</v>
      </c>
      <c r="H173" s="238">
        <v>18</v>
      </c>
      <c r="I173" s="239"/>
      <c r="J173" s="240">
        <f>ROUND(I173*H173,2)</f>
        <v>0</v>
      </c>
      <c r="K173" s="236" t="s">
        <v>121</v>
      </c>
      <c r="L173" s="43"/>
      <c r="M173" s="241" t="s">
        <v>1</v>
      </c>
      <c r="N173" s="242" t="s">
        <v>40</v>
      </c>
      <c r="O173" s="90"/>
      <c r="P173" s="243">
        <f>O173*H173</f>
        <v>0</v>
      </c>
      <c r="Q173" s="243">
        <v>0.00034000000000000002</v>
      </c>
      <c r="R173" s="243">
        <f>Q173*H173</f>
        <v>0.0061200000000000004</v>
      </c>
      <c r="S173" s="243">
        <v>0</v>
      </c>
      <c r="T173" s="244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45" t="s">
        <v>122</v>
      </c>
      <c r="AT173" s="245" t="s">
        <v>117</v>
      </c>
      <c r="AU173" s="245" t="s">
        <v>84</v>
      </c>
      <c r="AY173" s="16" t="s">
        <v>115</v>
      </c>
      <c r="BE173" s="246">
        <f>IF(N173="základní",J173,0)</f>
        <v>0</v>
      </c>
      <c r="BF173" s="246">
        <f>IF(N173="snížená",J173,0)</f>
        <v>0</v>
      </c>
      <c r="BG173" s="246">
        <f>IF(N173="zákl. přenesená",J173,0)</f>
        <v>0</v>
      </c>
      <c r="BH173" s="246">
        <f>IF(N173="sníž. přenesená",J173,0)</f>
        <v>0</v>
      </c>
      <c r="BI173" s="246">
        <f>IF(N173="nulová",J173,0)</f>
        <v>0</v>
      </c>
      <c r="BJ173" s="16" t="s">
        <v>80</v>
      </c>
      <c r="BK173" s="246">
        <f>ROUND(I173*H173,2)</f>
        <v>0</v>
      </c>
      <c r="BL173" s="16" t="s">
        <v>122</v>
      </c>
      <c r="BM173" s="245" t="s">
        <v>230</v>
      </c>
    </row>
    <row r="174" s="2" customFormat="1" ht="44.25" customHeight="1">
      <c r="A174" s="37"/>
      <c r="B174" s="38"/>
      <c r="C174" s="234" t="s">
        <v>231</v>
      </c>
      <c r="D174" s="234" t="s">
        <v>117</v>
      </c>
      <c r="E174" s="235" t="s">
        <v>232</v>
      </c>
      <c r="F174" s="236" t="s">
        <v>233</v>
      </c>
      <c r="G174" s="237" t="s">
        <v>150</v>
      </c>
      <c r="H174" s="238">
        <v>408</v>
      </c>
      <c r="I174" s="239"/>
      <c r="J174" s="240">
        <f>ROUND(I174*H174,2)</f>
        <v>0</v>
      </c>
      <c r="K174" s="236" t="s">
        <v>121</v>
      </c>
      <c r="L174" s="43"/>
      <c r="M174" s="241" t="s">
        <v>1</v>
      </c>
      <c r="N174" s="242" t="s">
        <v>40</v>
      </c>
      <c r="O174" s="90"/>
      <c r="P174" s="243">
        <f>O174*H174</f>
        <v>0</v>
      </c>
      <c r="Q174" s="243">
        <v>0.00068999999999999997</v>
      </c>
      <c r="R174" s="243">
        <f>Q174*H174</f>
        <v>0.28151999999999999</v>
      </c>
      <c r="S174" s="243">
        <v>0</v>
      </c>
      <c r="T174" s="244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45" t="s">
        <v>122</v>
      </c>
      <c r="AT174" s="245" t="s">
        <v>117</v>
      </c>
      <c r="AU174" s="245" t="s">
        <v>84</v>
      </c>
      <c r="AY174" s="16" t="s">
        <v>115</v>
      </c>
      <c r="BE174" s="246">
        <f>IF(N174="základní",J174,0)</f>
        <v>0</v>
      </c>
      <c r="BF174" s="246">
        <f>IF(N174="snížená",J174,0)</f>
        <v>0</v>
      </c>
      <c r="BG174" s="246">
        <f>IF(N174="zákl. přenesená",J174,0)</f>
        <v>0</v>
      </c>
      <c r="BH174" s="246">
        <f>IF(N174="sníž. přenesená",J174,0)</f>
        <v>0</v>
      </c>
      <c r="BI174" s="246">
        <f>IF(N174="nulová",J174,0)</f>
        <v>0</v>
      </c>
      <c r="BJ174" s="16" t="s">
        <v>80</v>
      </c>
      <c r="BK174" s="246">
        <f>ROUND(I174*H174,2)</f>
        <v>0</v>
      </c>
      <c r="BL174" s="16" t="s">
        <v>122</v>
      </c>
      <c r="BM174" s="245" t="s">
        <v>234</v>
      </c>
    </row>
    <row r="175" s="13" customFormat="1">
      <c r="A175" s="13"/>
      <c r="B175" s="247"/>
      <c r="C175" s="248"/>
      <c r="D175" s="249" t="s">
        <v>124</v>
      </c>
      <c r="E175" s="250" t="s">
        <v>1</v>
      </c>
      <c r="F175" s="251" t="s">
        <v>235</v>
      </c>
      <c r="G175" s="248"/>
      <c r="H175" s="252">
        <v>408</v>
      </c>
      <c r="I175" s="253"/>
      <c r="J175" s="248"/>
      <c r="K175" s="248"/>
      <c r="L175" s="254"/>
      <c r="M175" s="255"/>
      <c r="N175" s="256"/>
      <c r="O175" s="256"/>
      <c r="P175" s="256"/>
      <c r="Q175" s="256"/>
      <c r="R175" s="256"/>
      <c r="S175" s="256"/>
      <c r="T175" s="25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8" t="s">
        <v>124</v>
      </c>
      <c r="AU175" s="258" t="s">
        <v>84</v>
      </c>
      <c r="AV175" s="13" t="s">
        <v>84</v>
      </c>
      <c r="AW175" s="13" t="s">
        <v>32</v>
      </c>
      <c r="AX175" s="13" t="s">
        <v>80</v>
      </c>
      <c r="AY175" s="258" t="s">
        <v>115</v>
      </c>
    </row>
    <row r="176" s="2" customFormat="1" ht="16.5" customHeight="1">
      <c r="A176" s="37"/>
      <c r="B176" s="38"/>
      <c r="C176" s="234" t="s">
        <v>236</v>
      </c>
      <c r="D176" s="234" t="s">
        <v>117</v>
      </c>
      <c r="E176" s="235" t="s">
        <v>237</v>
      </c>
      <c r="F176" s="236" t="s">
        <v>238</v>
      </c>
      <c r="G176" s="237" t="s">
        <v>212</v>
      </c>
      <c r="H176" s="238">
        <v>18</v>
      </c>
      <c r="I176" s="239"/>
      <c r="J176" s="240">
        <f>ROUND(I176*H176,2)</f>
        <v>0</v>
      </c>
      <c r="K176" s="236" t="s">
        <v>121</v>
      </c>
      <c r="L176" s="43"/>
      <c r="M176" s="241" t="s">
        <v>1</v>
      </c>
      <c r="N176" s="242" t="s">
        <v>40</v>
      </c>
      <c r="O176" s="90"/>
      <c r="P176" s="243">
        <f>O176*H176</f>
        <v>0</v>
      </c>
      <c r="Q176" s="243">
        <v>0</v>
      </c>
      <c r="R176" s="243">
        <f>Q176*H176</f>
        <v>0</v>
      </c>
      <c r="S176" s="243">
        <v>0</v>
      </c>
      <c r="T176" s="244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45" t="s">
        <v>122</v>
      </c>
      <c r="AT176" s="245" t="s">
        <v>117</v>
      </c>
      <c r="AU176" s="245" t="s">
        <v>84</v>
      </c>
      <c r="AY176" s="16" t="s">
        <v>115</v>
      </c>
      <c r="BE176" s="246">
        <f>IF(N176="základní",J176,0)</f>
        <v>0</v>
      </c>
      <c r="BF176" s="246">
        <f>IF(N176="snížená",J176,0)</f>
        <v>0</v>
      </c>
      <c r="BG176" s="246">
        <f>IF(N176="zákl. přenesená",J176,0)</f>
        <v>0</v>
      </c>
      <c r="BH176" s="246">
        <f>IF(N176="sníž. přenesená",J176,0)</f>
        <v>0</v>
      </c>
      <c r="BI176" s="246">
        <f>IF(N176="nulová",J176,0)</f>
        <v>0</v>
      </c>
      <c r="BJ176" s="16" t="s">
        <v>80</v>
      </c>
      <c r="BK176" s="246">
        <f>ROUND(I176*H176,2)</f>
        <v>0</v>
      </c>
      <c r="BL176" s="16" t="s">
        <v>122</v>
      </c>
      <c r="BM176" s="245" t="s">
        <v>239</v>
      </c>
    </row>
    <row r="177" s="12" customFormat="1" ht="22.8" customHeight="1">
      <c r="A177" s="12"/>
      <c r="B177" s="218"/>
      <c r="C177" s="219"/>
      <c r="D177" s="220" t="s">
        <v>74</v>
      </c>
      <c r="E177" s="232" t="s">
        <v>240</v>
      </c>
      <c r="F177" s="232" t="s">
        <v>241</v>
      </c>
      <c r="G177" s="219"/>
      <c r="H177" s="219"/>
      <c r="I177" s="222"/>
      <c r="J177" s="233">
        <f>BK177</f>
        <v>0</v>
      </c>
      <c r="K177" s="219"/>
      <c r="L177" s="224"/>
      <c r="M177" s="225"/>
      <c r="N177" s="226"/>
      <c r="O177" s="226"/>
      <c r="P177" s="227">
        <f>P178</f>
        <v>0</v>
      </c>
      <c r="Q177" s="226"/>
      <c r="R177" s="227">
        <f>R178</f>
        <v>0</v>
      </c>
      <c r="S177" s="226"/>
      <c r="T177" s="228">
        <f>T178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29" t="s">
        <v>80</v>
      </c>
      <c r="AT177" s="230" t="s">
        <v>74</v>
      </c>
      <c r="AU177" s="230" t="s">
        <v>80</v>
      </c>
      <c r="AY177" s="229" t="s">
        <v>115</v>
      </c>
      <c r="BK177" s="231">
        <f>BK178</f>
        <v>0</v>
      </c>
    </row>
    <row r="178" s="2" customFormat="1" ht="21.75" customHeight="1">
      <c r="A178" s="37"/>
      <c r="B178" s="38"/>
      <c r="C178" s="234" t="s">
        <v>242</v>
      </c>
      <c r="D178" s="234" t="s">
        <v>117</v>
      </c>
      <c r="E178" s="235" t="s">
        <v>243</v>
      </c>
      <c r="F178" s="236" t="s">
        <v>244</v>
      </c>
      <c r="G178" s="237" t="s">
        <v>140</v>
      </c>
      <c r="H178" s="238">
        <v>101.928</v>
      </c>
      <c r="I178" s="239"/>
      <c r="J178" s="240">
        <f>ROUND(I178*H178,2)</f>
        <v>0</v>
      </c>
      <c r="K178" s="236" t="s">
        <v>121</v>
      </c>
      <c r="L178" s="43"/>
      <c r="M178" s="280" t="s">
        <v>1</v>
      </c>
      <c r="N178" s="281" t="s">
        <v>40</v>
      </c>
      <c r="O178" s="282"/>
      <c r="P178" s="283">
        <f>O178*H178</f>
        <v>0</v>
      </c>
      <c r="Q178" s="283">
        <v>0</v>
      </c>
      <c r="R178" s="283">
        <f>Q178*H178</f>
        <v>0</v>
      </c>
      <c r="S178" s="283">
        <v>0</v>
      </c>
      <c r="T178" s="284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45" t="s">
        <v>122</v>
      </c>
      <c r="AT178" s="245" t="s">
        <v>117</v>
      </c>
      <c r="AU178" s="245" t="s">
        <v>84</v>
      </c>
      <c r="AY178" s="16" t="s">
        <v>115</v>
      </c>
      <c r="BE178" s="246">
        <f>IF(N178="základní",J178,0)</f>
        <v>0</v>
      </c>
      <c r="BF178" s="246">
        <f>IF(N178="snížená",J178,0)</f>
        <v>0</v>
      </c>
      <c r="BG178" s="246">
        <f>IF(N178="zákl. přenesená",J178,0)</f>
        <v>0</v>
      </c>
      <c r="BH178" s="246">
        <f>IF(N178="sníž. přenesená",J178,0)</f>
        <v>0</v>
      </c>
      <c r="BI178" s="246">
        <f>IF(N178="nulová",J178,0)</f>
        <v>0</v>
      </c>
      <c r="BJ178" s="16" t="s">
        <v>80</v>
      </c>
      <c r="BK178" s="246">
        <f>ROUND(I178*H178,2)</f>
        <v>0</v>
      </c>
      <c r="BL178" s="16" t="s">
        <v>122</v>
      </c>
      <c r="BM178" s="245" t="s">
        <v>245</v>
      </c>
    </row>
    <row r="179" s="2" customFormat="1" ht="6.96" customHeight="1">
      <c r="A179" s="37"/>
      <c r="B179" s="65"/>
      <c r="C179" s="66"/>
      <c r="D179" s="66"/>
      <c r="E179" s="66"/>
      <c r="F179" s="66"/>
      <c r="G179" s="66"/>
      <c r="H179" s="66"/>
      <c r="I179" s="182"/>
      <c r="J179" s="66"/>
      <c r="K179" s="66"/>
      <c r="L179" s="43"/>
      <c r="M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</row>
  </sheetData>
  <sheetProtection sheet="1" autoFilter="0" formatColumns="0" formatRows="0" objects="1" scenarios="1" spinCount="100000" saltValue="B0Vrdalg8KFaQ77g/cHk5towYyGRD/sdkaGKJxKZwdGxLEDiecugmfR4DxQWC8RTuSw6iAK9gZ1RU13jn5QLoQ==" hashValue="29piJRtY/Hovro1MaBhngVNrkfBCJfkO/JSwXMxZaDe7n47M53IhWWiGJ8MQow14EldFdN7+Qk3PAwMj3Y7f6g==" algorithmName="SHA-512" password="CC35"/>
  <autoFilter ref="C120:K178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" style="1" customWidth="1"/>
    <col min="8" max="8" width="11.5" style="1" customWidth="1"/>
    <col min="9" max="9" width="20.16016" style="135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3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8"/>
      <c r="J3" s="137"/>
      <c r="K3" s="137"/>
      <c r="L3" s="19"/>
      <c r="AT3" s="16" t="s">
        <v>84</v>
      </c>
    </row>
    <row r="4" s="1" customFormat="1" ht="24.96" customHeight="1">
      <c r="B4" s="19"/>
      <c r="D4" s="139" t="s">
        <v>87</v>
      </c>
      <c r="I4" s="135"/>
      <c r="L4" s="19"/>
      <c r="M4" s="140" t="s">
        <v>10</v>
      </c>
      <c r="AT4" s="16" t="s">
        <v>4</v>
      </c>
    </row>
    <row r="5" s="1" customFormat="1" ht="6.96" customHeight="1">
      <c r="B5" s="19"/>
      <c r="I5" s="135"/>
      <c r="L5" s="19"/>
    </row>
    <row r="6" s="1" customFormat="1" ht="12" customHeight="1">
      <c r="B6" s="19"/>
      <c r="D6" s="141" t="s">
        <v>16</v>
      </c>
      <c r="I6" s="135"/>
      <c r="L6" s="19"/>
    </row>
    <row r="7" s="1" customFormat="1" ht="16.5" customHeight="1">
      <c r="B7" s="19"/>
      <c r="E7" s="142" t="str">
        <f>'Rekapitulace stavby'!K6</f>
        <v>Odstavné plochy u hřiště v obci Budiměřice</v>
      </c>
      <c r="F7" s="141"/>
      <c r="G7" s="141"/>
      <c r="H7" s="141"/>
      <c r="I7" s="135"/>
      <c r="L7" s="19"/>
    </row>
    <row r="8" s="2" customFormat="1" ht="12" customHeight="1">
      <c r="A8" s="37"/>
      <c r="B8" s="43"/>
      <c r="C8" s="37"/>
      <c r="D8" s="141" t="s">
        <v>88</v>
      </c>
      <c r="E8" s="37"/>
      <c r="F8" s="37"/>
      <c r="G8" s="37"/>
      <c r="H8" s="37"/>
      <c r="I8" s="143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4" t="s">
        <v>246</v>
      </c>
      <c r="F9" s="37"/>
      <c r="G9" s="37"/>
      <c r="H9" s="37"/>
      <c r="I9" s="143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143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1" t="s">
        <v>18</v>
      </c>
      <c r="E11" s="37"/>
      <c r="F11" s="145" t="s">
        <v>1</v>
      </c>
      <c r="G11" s="37"/>
      <c r="H11" s="37"/>
      <c r="I11" s="146" t="s">
        <v>19</v>
      </c>
      <c r="J11" s="145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1" t="s">
        <v>20</v>
      </c>
      <c r="E12" s="37"/>
      <c r="F12" s="145" t="s">
        <v>21</v>
      </c>
      <c r="G12" s="37"/>
      <c r="H12" s="37"/>
      <c r="I12" s="146" t="s">
        <v>22</v>
      </c>
      <c r="J12" s="147" t="str">
        <f>'Rekapitulace stavby'!AN8</f>
        <v>18. 5. 2020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143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1" t="s">
        <v>24</v>
      </c>
      <c r="E14" s="37"/>
      <c r="F14" s="37"/>
      <c r="G14" s="37"/>
      <c r="H14" s="37"/>
      <c r="I14" s="146" t="s">
        <v>25</v>
      </c>
      <c r="J14" s="145" t="s">
        <v>1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5" t="s">
        <v>26</v>
      </c>
      <c r="F15" s="37"/>
      <c r="G15" s="37"/>
      <c r="H15" s="37"/>
      <c r="I15" s="146" t="s">
        <v>27</v>
      </c>
      <c r="J15" s="145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143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1" t="s">
        <v>28</v>
      </c>
      <c r="E17" s="37"/>
      <c r="F17" s="37"/>
      <c r="G17" s="37"/>
      <c r="H17" s="37"/>
      <c r="I17" s="146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45"/>
      <c r="G18" s="145"/>
      <c r="H18" s="145"/>
      <c r="I18" s="146" t="s">
        <v>27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143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1" t="s">
        <v>30</v>
      </c>
      <c r="E20" s="37"/>
      <c r="F20" s="37"/>
      <c r="G20" s="37"/>
      <c r="H20" s="37"/>
      <c r="I20" s="146" t="s">
        <v>25</v>
      </c>
      <c r="J20" s="145" t="str">
        <f>IF('Rekapitulace stavby'!AN16="","",'Rekapitulace stavby'!AN16)</f>
        <v/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5" t="str">
        <f>IF('Rekapitulace stavby'!E17="","",'Rekapitulace stavby'!E17)</f>
        <v xml:space="preserve"> </v>
      </c>
      <c r="F21" s="37"/>
      <c r="G21" s="37"/>
      <c r="H21" s="37"/>
      <c r="I21" s="146" t="s">
        <v>27</v>
      </c>
      <c r="J21" s="145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143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1" t="s">
        <v>33</v>
      </c>
      <c r="E23" s="37"/>
      <c r="F23" s="37"/>
      <c r="G23" s="37"/>
      <c r="H23" s="37"/>
      <c r="I23" s="146" t="s">
        <v>25</v>
      </c>
      <c r="J23" s="145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5" t="str">
        <f>IF('Rekapitulace stavby'!E20="","",'Rekapitulace stavby'!E20)</f>
        <v xml:space="preserve"> </v>
      </c>
      <c r="F24" s="37"/>
      <c r="G24" s="37"/>
      <c r="H24" s="37"/>
      <c r="I24" s="146" t="s">
        <v>27</v>
      </c>
      <c r="J24" s="145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143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1" t="s">
        <v>34</v>
      </c>
      <c r="E26" s="37"/>
      <c r="F26" s="37"/>
      <c r="G26" s="37"/>
      <c r="H26" s="37"/>
      <c r="I26" s="143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51"/>
      <c r="J27" s="148"/>
      <c r="K27" s="148"/>
      <c r="L27" s="152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143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3"/>
      <c r="E29" s="153"/>
      <c r="F29" s="153"/>
      <c r="G29" s="153"/>
      <c r="H29" s="153"/>
      <c r="I29" s="154"/>
      <c r="J29" s="153"/>
      <c r="K29" s="153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5" t="s">
        <v>35</v>
      </c>
      <c r="E30" s="37"/>
      <c r="F30" s="37"/>
      <c r="G30" s="37"/>
      <c r="H30" s="37"/>
      <c r="I30" s="143"/>
      <c r="J30" s="156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3"/>
      <c r="E31" s="153"/>
      <c r="F31" s="153"/>
      <c r="G31" s="153"/>
      <c r="H31" s="153"/>
      <c r="I31" s="154"/>
      <c r="J31" s="153"/>
      <c r="K31" s="153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7" t="s">
        <v>37</v>
      </c>
      <c r="G32" s="37"/>
      <c r="H32" s="37"/>
      <c r="I32" s="158" t="s">
        <v>36</v>
      </c>
      <c r="J32" s="157" t="s">
        <v>38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9" t="s">
        <v>39</v>
      </c>
      <c r="E33" s="141" t="s">
        <v>40</v>
      </c>
      <c r="F33" s="160">
        <f>ROUND((SUM(BE118:BE126)),  2)</f>
        <v>0</v>
      </c>
      <c r="G33" s="37"/>
      <c r="H33" s="37"/>
      <c r="I33" s="161">
        <v>0.20999999999999999</v>
      </c>
      <c r="J33" s="160">
        <f>ROUND(((SUM(BE118:BE126))*I33),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41" t="s">
        <v>41</v>
      </c>
      <c r="F34" s="160">
        <f>ROUND((SUM(BF118:BF126)),  2)</f>
        <v>0</v>
      </c>
      <c r="G34" s="37"/>
      <c r="H34" s="37"/>
      <c r="I34" s="161">
        <v>0.14999999999999999</v>
      </c>
      <c r="J34" s="160">
        <f>ROUND(((SUM(BF118:BF126))*I34),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1" t="s">
        <v>42</v>
      </c>
      <c r="F35" s="160">
        <f>ROUND((SUM(BG118:BG126)),  2)</f>
        <v>0</v>
      </c>
      <c r="G35" s="37"/>
      <c r="H35" s="37"/>
      <c r="I35" s="161">
        <v>0.20999999999999999</v>
      </c>
      <c r="J35" s="160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1" t="s">
        <v>43</v>
      </c>
      <c r="F36" s="160">
        <f>ROUND((SUM(BH118:BH126)),  2)</f>
        <v>0</v>
      </c>
      <c r="G36" s="37"/>
      <c r="H36" s="37"/>
      <c r="I36" s="161">
        <v>0.14999999999999999</v>
      </c>
      <c r="J36" s="160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41" t="s">
        <v>44</v>
      </c>
      <c r="F37" s="160">
        <f>ROUND((SUM(BI118:BI126)),  2)</f>
        <v>0</v>
      </c>
      <c r="G37" s="37"/>
      <c r="H37" s="37"/>
      <c r="I37" s="161">
        <v>0</v>
      </c>
      <c r="J37" s="160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143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2"/>
      <c r="D39" s="163" t="s">
        <v>45</v>
      </c>
      <c r="E39" s="164"/>
      <c r="F39" s="164"/>
      <c r="G39" s="165" t="s">
        <v>46</v>
      </c>
      <c r="H39" s="166" t="s">
        <v>47</v>
      </c>
      <c r="I39" s="167"/>
      <c r="J39" s="168">
        <f>SUM(J30:J37)</f>
        <v>0</v>
      </c>
      <c r="K39" s="169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143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I41" s="135"/>
      <c r="L41" s="19"/>
    </row>
    <row r="42" s="1" customFormat="1" ht="14.4" customHeight="1">
      <c r="B42" s="19"/>
      <c r="I42" s="135"/>
      <c r="L42" s="19"/>
    </row>
    <row r="43" s="1" customFormat="1" ht="14.4" customHeight="1">
      <c r="B43" s="19"/>
      <c r="I43" s="135"/>
      <c r="L43" s="19"/>
    </row>
    <row r="44" s="1" customFormat="1" ht="14.4" customHeight="1">
      <c r="B44" s="19"/>
      <c r="I44" s="135"/>
      <c r="L44" s="19"/>
    </row>
    <row r="45" s="1" customFormat="1" ht="14.4" customHeight="1">
      <c r="B45" s="19"/>
      <c r="I45" s="135"/>
      <c r="L45" s="19"/>
    </row>
    <row r="46" s="1" customFormat="1" ht="14.4" customHeight="1">
      <c r="B46" s="19"/>
      <c r="I46" s="135"/>
      <c r="L46" s="19"/>
    </row>
    <row r="47" s="1" customFormat="1" ht="14.4" customHeight="1">
      <c r="B47" s="19"/>
      <c r="I47" s="135"/>
      <c r="L47" s="19"/>
    </row>
    <row r="48" s="1" customFormat="1" ht="14.4" customHeight="1">
      <c r="B48" s="19"/>
      <c r="I48" s="135"/>
      <c r="L48" s="19"/>
    </row>
    <row r="49" s="1" customFormat="1" ht="14.4" customHeight="1">
      <c r="B49" s="19"/>
      <c r="I49" s="135"/>
      <c r="L49" s="19"/>
    </row>
    <row r="50" s="2" customFormat="1" ht="14.4" customHeight="1">
      <c r="B50" s="62"/>
      <c r="D50" s="170" t="s">
        <v>48</v>
      </c>
      <c r="E50" s="171"/>
      <c r="F50" s="171"/>
      <c r="G50" s="170" t="s">
        <v>49</v>
      </c>
      <c r="H50" s="171"/>
      <c r="I50" s="172"/>
      <c r="J50" s="171"/>
      <c r="K50" s="171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3" t="s">
        <v>50</v>
      </c>
      <c r="E61" s="174"/>
      <c r="F61" s="175" t="s">
        <v>51</v>
      </c>
      <c r="G61" s="173" t="s">
        <v>50</v>
      </c>
      <c r="H61" s="174"/>
      <c r="I61" s="176"/>
      <c r="J61" s="177" t="s">
        <v>51</v>
      </c>
      <c r="K61" s="174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52</v>
      </c>
      <c r="E65" s="178"/>
      <c r="F65" s="178"/>
      <c r="G65" s="170" t="s">
        <v>53</v>
      </c>
      <c r="H65" s="178"/>
      <c r="I65" s="179"/>
      <c r="J65" s="178"/>
      <c r="K65" s="178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3" t="s">
        <v>50</v>
      </c>
      <c r="E76" s="174"/>
      <c r="F76" s="175" t="s">
        <v>51</v>
      </c>
      <c r="G76" s="173" t="s">
        <v>50</v>
      </c>
      <c r="H76" s="174"/>
      <c r="I76" s="176"/>
      <c r="J76" s="177" t="s">
        <v>51</v>
      </c>
      <c r="K76" s="174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80"/>
      <c r="C77" s="181"/>
      <c r="D77" s="181"/>
      <c r="E77" s="181"/>
      <c r="F77" s="181"/>
      <c r="G77" s="181"/>
      <c r="H77" s="181"/>
      <c r="I77" s="182"/>
      <c r="J77" s="181"/>
      <c r="K77" s="181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83"/>
      <c r="C81" s="184"/>
      <c r="D81" s="184"/>
      <c r="E81" s="184"/>
      <c r="F81" s="184"/>
      <c r="G81" s="184"/>
      <c r="H81" s="184"/>
      <c r="I81" s="185"/>
      <c r="J81" s="184"/>
      <c r="K81" s="184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90</v>
      </c>
      <c r="D82" s="39"/>
      <c r="E82" s="39"/>
      <c r="F82" s="39"/>
      <c r="G82" s="39"/>
      <c r="H82" s="39"/>
      <c r="I82" s="143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143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143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186" t="str">
        <f>E7</f>
        <v>Odstavné plochy u hřiště v obci Budiměřice</v>
      </c>
      <c r="F85" s="31"/>
      <c r="G85" s="31"/>
      <c r="H85" s="31"/>
      <c r="I85" s="143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88</v>
      </c>
      <c r="D86" s="39"/>
      <c r="E86" s="39"/>
      <c r="F86" s="39"/>
      <c r="G86" s="39"/>
      <c r="H86" s="39"/>
      <c r="I86" s="143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75" t="str">
        <f>E9</f>
        <v>2 - vedlejší a ostatní náklady</v>
      </c>
      <c r="F87" s="39"/>
      <c r="G87" s="39"/>
      <c r="H87" s="39"/>
      <c r="I87" s="143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143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9"/>
      <c r="E89" s="39"/>
      <c r="F89" s="26" t="str">
        <f>F12</f>
        <v>Budiměřice</v>
      </c>
      <c r="G89" s="39"/>
      <c r="H89" s="39"/>
      <c r="I89" s="146" t="s">
        <v>22</v>
      </c>
      <c r="J89" s="78" t="str">
        <f>IF(J12="","",J12)</f>
        <v>18. 5. 2020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143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Budiměřice</v>
      </c>
      <c r="G91" s="39"/>
      <c r="H91" s="39"/>
      <c r="I91" s="146" t="s">
        <v>30</v>
      </c>
      <c r="J91" s="35" t="str">
        <f>E21</f>
        <v xml:space="preserve"> 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9"/>
      <c r="E92" s="39"/>
      <c r="F92" s="26" t="str">
        <f>IF(E18="","",E18)</f>
        <v>Vyplň údaj</v>
      </c>
      <c r="G92" s="39"/>
      <c r="H92" s="39"/>
      <c r="I92" s="146" t="s">
        <v>33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143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7" t="s">
        <v>91</v>
      </c>
      <c r="D94" s="188"/>
      <c r="E94" s="188"/>
      <c r="F94" s="188"/>
      <c r="G94" s="188"/>
      <c r="H94" s="188"/>
      <c r="I94" s="189"/>
      <c r="J94" s="190" t="s">
        <v>92</v>
      </c>
      <c r="K94" s="188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143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91" t="s">
        <v>93</v>
      </c>
      <c r="D96" s="39"/>
      <c r="E96" s="39"/>
      <c r="F96" s="39"/>
      <c r="G96" s="39"/>
      <c r="H96" s="39"/>
      <c r="I96" s="143"/>
      <c r="J96" s="109">
        <f>J118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94</v>
      </c>
    </row>
    <row r="97" s="9" customFormat="1" ht="24.96" customHeight="1">
      <c r="A97" s="9"/>
      <c r="B97" s="192"/>
      <c r="C97" s="193"/>
      <c r="D97" s="194" t="s">
        <v>95</v>
      </c>
      <c r="E97" s="195"/>
      <c r="F97" s="195"/>
      <c r="G97" s="195"/>
      <c r="H97" s="195"/>
      <c r="I97" s="196"/>
      <c r="J97" s="197">
        <f>J119</f>
        <v>0</v>
      </c>
      <c r="K97" s="193"/>
      <c r="L97" s="198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9"/>
      <c r="C98" s="200"/>
      <c r="D98" s="201" t="s">
        <v>247</v>
      </c>
      <c r="E98" s="202"/>
      <c r="F98" s="202"/>
      <c r="G98" s="202"/>
      <c r="H98" s="202"/>
      <c r="I98" s="203"/>
      <c r="J98" s="204">
        <f>J120</f>
        <v>0</v>
      </c>
      <c r="K98" s="200"/>
      <c r="L98" s="20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143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182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185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2" t="s">
        <v>100</v>
      </c>
      <c r="D105" s="39"/>
      <c r="E105" s="39"/>
      <c r="F105" s="39"/>
      <c r="G105" s="39"/>
      <c r="H105" s="39"/>
      <c r="I105" s="143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143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1" t="s">
        <v>16</v>
      </c>
      <c r="D107" s="39"/>
      <c r="E107" s="39"/>
      <c r="F107" s="39"/>
      <c r="G107" s="39"/>
      <c r="H107" s="39"/>
      <c r="I107" s="143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86" t="str">
        <f>E7</f>
        <v>Odstavné plochy u hřiště v obci Budiměřice</v>
      </c>
      <c r="F108" s="31"/>
      <c r="G108" s="31"/>
      <c r="H108" s="31"/>
      <c r="I108" s="143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1" t="s">
        <v>88</v>
      </c>
      <c r="D109" s="39"/>
      <c r="E109" s="39"/>
      <c r="F109" s="39"/>
      <c r="G109" s="39"/>
      <c r="H109" s="39"/>
      <c r="I109" s="143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2 - vedlejší a ostatní náklady</v>
      </c>
      <c r="F110" s="39"/>
      <c r="G110" s="39"/>
      <c r="H110" s="39"/>
      <c r="I110" s="143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143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1" t="s">
        <v>20</v>
      </c>
      <c r="D112" s="39"/>
      <c r="E112" s="39"/>
      <c r="F112" s="26" t="str">
        <f>F12</f>
        <v>Budiměřice</v>
      </c>
      <c r="G112" s="39"/>
      <c r="H112" s="39"/>
      <c r="I112" s="146" t="s">
        <v>22</v>
      </c>
      <c r="J112" s="78" t="str">
        <f>IF(J12="","",J12)</f>
        <v>18. 5. 2020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143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24</v>
      </c>
      <c r="D114" s="39"/>
      <c r="E114" s="39"/>
      <c r="F114" s="26" t="str">
        <f>E15</f>
        <v>Obec Budiměřice</v>
      </c>
      <c r="G114" s="39"/>
      <c r="H114" s="39"/>
      <c r="I114" s="146" t="s">
        <v>30</v>
      </c>
      <c r="J114" s="35" t="str">
        <f>E21</f>
        <v xml:space="preserve"> 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1" t="s">
        <v>28</v>
      </c>
      <c r="D115" s="39"/>
      <c r="E115" s="39"/>
      <c r="F115" s="26" t="str">
        <f>IF(E18="","",E18)</f>
        <v>Vyplň údaj</v>
      </c>
      <c r="G115" s="39"/>
      <c r="H115" s="39"/>
      <c r="I115" s="146" t="s">
        <v>33</v>
      </c>
      <c r="J115" s="35" t="str">
        <f>E24</f>
        <v xml:space="preserve"> 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143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206"/>
      <c r="B117" s="207"/>
      <c r="C117" s="208" t="s">
        <v>101</v>
      </c>
      <c r="D117" s="209" t="s">
        <v>60</v>
      </c>
      <c r="E117" s="209" t="s">
        <v>56</v>
      </c>
      <c r="F117" s="209" t="s">
        <v>57</v>
      </c>
      <c r="G117" s="209" t="s">
        <v>102</v>
      </c>
      <c r="H117" s="209" t="s">
        <v>103</v>
      </c>
      <c r="I117" s="210" t="s">
        <v>104</v>
      </c>
      <c r="J117" s="209" t="s">
        <v>92</v>
      </c>
      <c r="K117" s="211" t="s">
        <v>105</v>
      </c>
      <c r="L117" s="212"/>
      <c r="M117" s="99" t="s">
        <v>1</v>
      </c>
      <c r="N117" s="100" t="s">
        <v>39</v>
      </c>
      <c r="O117" s="100" t="s">
        <v>106</v>
      </c>
      <c r="P117" s="100" t="s">
        <v>107</v>
      </c>
      <c r="Q117" s="100" t="s">
        <v>108</v>
      </c>
      <c r="R117" s="100" t="s">
        <v>109</v>
      </c>
      <c r="S117" s="100" t="s">
        <v>110</v>
      </c>
      <c r="T117" s="101" t="s">
        <v>111</v>
      </c>
      <c r="U117" s="206"/>
      <c r="V117" s="206"/>
      <c r="W117" s="206"/>
      <c r="X117" s="206"/>
      <c r="Y117" s="206"/>
      <c r="Z117" s="206"/>
      <c r="AA117" s="206"/>
      <c r="AB117" s="206"/>
      <c r="AC117" s="206"/>
      <c r="AD117" s="206"/>
      <c r="AE117" s="206"/>
    </row>
    <row r="118" s="2" customFormat="1" ht="22.8" customHeight="1">
      <c r="A118" s="37"/>
      <c r="B118" s="38"/>
      <c r="C118" s="106" t="s">
        <v>112</v>
      </c>
      <c r="D118" s="39"/>
      <c r="E118" s="39"/>
      <c r="F118" s="39"/>
      <c r="G118" s="39"/>
      <c r="H118" s="39"/>
      <c r="I118" s="143"/>
      <c r="J118" s="213">
        <f>BK118</f>
        <v>0</v>
      </c>
      <c r="K118" s="39"/>
      <c r="L118" s="43"/>
      <c r="M118" s="102"/>
      <c r="N118" s="214"/>
      <c r="O118" s="103"/>
      <c r="P118" s="215">
        <f>P119</f>
        <v>0</v>
      </c>
      <c r="Q118" s="103"/>
      <c r="R118" s="215">
        <f>R119</f>
        <v>0</v>
      </c>
      <c r="S118" s="103"/>
      <c r="T118" s="216">
        <f>T119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74</v>
      </c>
      <c r="AU118" s="16" t="s">
        <v>94</v>
      </c>
      <c r="BK118" s="217">
        <f>BK119</f>
        <v>0</v>
      </c>
    </row>
    <row r="119" s="12" customFormat="1" ht="25.92" customHeight="1">
      <c r="A119" s="12"/>
      <c r="B119" s="218"/>
      <c r="C119" s="219"/>
      <c r="D119" s="220" t="s">
        <v>74</v>
      </c>
      <c r="E119" s="221" t="s">
        <v>113</v>
      </c>
      <c r="F119" s="221" t="s">
        <v>114</v>
      </c>
      <c r="G119" s="219"/>
      <c r="H119" s="219"/>
      <c r="I119" s="222"/>
      <c r="J119" s="223">
        <f>BK119</f>
        <v>0</v>
      </c>
      <c r="K119" s="219"/>
      <c r="L119" s="224"/>
      <c r="M119" s="225"/>
      <c r="N119" s="226"/>
      <c r="O119" s="226"/>
      <c r="P119" s="227">
        <f>P120</f>
        <v>0</v>
      </c>
      <c r="Q119" s="226"/>
      <c r="R119" s="227">
        <f>R120</f>
        <v>0</v>
      </c>
      <c r="S119" s="226"/>
      <c r="T119" s="228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9" t="s">
        <v>122</v>
      </c>
      <c r="AT119" s="230" t="s">
        <v>74</v>
      </c>
      <c r="AU119" s="230" t="s">
        <v>75</v>
      </c>
      <c r="AY119" s="229" t="s">
        <v>115</v>
      </c>
      <c r="BK119" s="231">
        <f>BK120</f>
        <v>0</v>
      </c>
    </row>
    <row r="120" s="12" customFormat="1" ht="22.8" customHeight="1">
      <c r="A120" s="12"/>
      <c r="B120" s="218"/>
      <c r="C120" s="219"/>
      <c r="D120" s="220" t="s">
        <v>74</v>
      </c>
      <c r="E120" s="232" t="s">
        <v>248</v>
      </c>
      <c r="F120" s="232" t="s">
        <v>249</v>
      </c>
      <c r="G120" s="219"/>
      <c r="H120" s="219"/>
      <c r="I120" s="222"/>
      <c r="J120" s="233">
        <f>BK120</f>
        <v>0</v>
      </c>
      <c r="K120" s="219"/>
      <c r="L120" s="224"/>
      <c r="M120" s="225"/>
      <c r="N120" s="226"/>
      <c r="O120" s="226"/>
      <c r="P120" s="227">
        <f>SUM(P121:P126)</f>
        <v>0</v>
      </c>
      <c r="Q120" s="226"/>
      <c r="R120" s="227">
        <f>SUM(R121:R126)</f>
        <v>0</v>
      </c>
      <c r="S120" s="226"/>
      <c r="T120" s="228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9" t="s">
        <v>122</v>
      </c>
      <c r="AT120" s="230" t="s">
        <v>74</v>
      </c>
      <c r="AU120" s="230" t="s">
        <v>80</v>
      </c>
      <c r="AY120" s="229" t="s">
        <v>115</v>
      </c>
      <c r="BK120" s="231">
        <f>SUM(BK121:BK126)</f>
        <v>0</v>
      </c>
    </row>
    <row r="121" s="2" customFormat="1" ht="16.5" customHeight="1">
      <c r="A121" s="37"/>
      <c r="B121" s="38"/>
      <c r="C121" s="234" t="s">
        <v>80</v>
      </c>
      <c r="D121" s="234" t="s">
        <v>117</v>
      </c>
      <c r="E121" s="235" t="s">
        <v>250</v>
      </c>
      <c r="F121" s="236" t="s">
        <v>251</v>
      </c>
      <c r="G121" s="237" t="s">
        <v>252</v>
      </c>
      <c r="H121" s="238">
        <v>1</v>
      </c>
      <c r="I121" s="239"/>
      <c r="J121" s="240">
        <f>ROUND(I121*H121,2)</f>
        <v>0</v>
      </c>
      <c r="K121" s="236" t="s">
        <v>1</v>
      </c>
      <c r="L121" s="43"/>
      <c r="M121" s="241" t="s">
        <v>1</v>
      </c>
      <c r="N121" s="242" t="s">
        <v>40</v>
      </c>
      <c r="O121" s="90"/>
      <c r="P121" s="243">
        <f>O121*H121</f>
        <v>0</v>
      </c>
      <c r="Q121" s="243">
        <v>0</v>
      </c>
      <c r="R121" s="243">
        <f>Q121*H121</f>
        <v>0</v>
      </c>
      <c r="S121" s="243">
        <v>0</v>
      </c>
      <c r="T121" s="244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245" t="s">
        <v>253</v>
      </c>
      <c r="AT121" s="245" t="s">
        <v>117</v>
      </c>
      <c r="AU121" s="245" t="s">
        <v>84</v>
      </c>
      <c r="AY121" s="16" t="s">
        <v>115</v>
      </c>
      <c r="BE121" s="246">
        <f>IF(N121="základní",J121,0)</f>
        <v>0</v>
      </c>
      <c r="BF121" s="246">
        <f>IF(N121="snížená",J121,0)</f>
        <v>0</v>
      </c>
      <c r="BG121" s="246">
        <f>IF(N121="zákl. přenesená",J121,0)</f>
        <v>0</v>
      </c>
      <c r="BH121" s="246">
        <f>IF(N121="sníž. přenesená",J121,0)</f>
        <v>0</v>
      </c>
      <c r="BI121" s="246">
        <f>IF(N121="nulová",J121,0)</f>
        <v>0</v>
      </c>
      <c r="BJ121" s="16" t="s">
        <v>80</v>
      </c>
      <c r="BK121" s="246">
        <f>ROUND(I121*H121,2)</f>
        <v>0</v>
      </c>
      <c r="BL121" s="16" t="s">
        <v>253</v>
      </c>
      <c r="BM121" s="245" t="s">
        <v>254</v>
      </c>
    </row>
    <row r="122" s="2" customFormat="1" ht="21.75" customHeight="1">
      <c r="A122" s="37"/>
      <c r="B122" s="38"/>
      <c r="C122" s="234" t="s">
        <v>84</v>
      </c>
      <c r="D122" s="234" t="s">
        <v>117</v>
      </c>
      <c r="E122" s="235" t="s">
        <v>255</v>
      </c>
      <c r="F122" s="236" t="s">
        <v>256</v>
      </c>
      <c r="G122" s="237" t="s">
        <v>252</v>
      </c>
      <c r="H122" s="238">
        <v>1</v>
      </c>
      <c r="I122" s="239"/>
      <c r="J122" s="240">
        <f>ROUND(I122*H122,2)</f>
        <v>0</v>
      </c>
      <c r="K122" s="236" t="s">
        <v>1</v>
      </c>
      <c r="L122" s="43"/>
      <c r="M122" s="241" t="s">
        <v>1</v>
      </c>
      <c r="N122" s="242" t="s">
        <v>40</v>
      </c>
      <c r="O122" s="90"/>
      <c r="P122" s="243">
        <f>O122*H122</f>
        <v>0</v>
      </c>
      <c r="Q122" s="243">
        <v>0</v>
      </c>
      <c r="R122" s="243">
        <f>Q122*H122</f>
        <v>0</v>
      </c>
      <c r="S122" s="243">
        <v>0</v>
      </c>
      <c r="T122" s="244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45" t="s">
        <v>253</v>
      </c>
      <c r="AT122" s="245" t="s">
        <v>117</v>
      </c>
      <c r="AU122" s="245" t="s">
        <v>84</v>
      </c>
      <c r="AY122" s="16" t="s">
        <v>115</v>
      </c>
      <c r="BE122" s="246">
        <f>IF(N122="základní",J122,0)</f>
        <v>0</v>
      </c>
      <c r="BF122" s="246">
        <f>IF(N122="snížená",J122,0)</f>
        <v>0</v>
      </c>
      <c r="BG122" s="246">
        <f>IF(N122="zákl. přenesená",J122,0)</f>
        <v>0</v>
      </c>
      <c r="BH122" s="246">
        <f>IF(N122="sníž. přenesená",J122,0)</f>
        <v>0</v>
      </c>
      <c r="BI122" s="246">
        <f>IF(N122="nulová",J122,0)</f>
        <v>0</v>
      </c>
      <c r="BJ122" s="16" t="s">
        <v>80</v>
      </c>
      <c r="BK122" s="246">
        <f>ROUND(I122*H122,2)</f>
        <v>0</v>
      </c>
      <c r="BL122" s="16" t="s">
        <v>253</v>
      </c>
      <c r="BM122" s="245" t="s">
        <v>257</v>
      </c>
    </row>
    <row r="123" s="2" customFormat="1" ht="16.5" customHeight="1">
      <c r="A123" s="37"/>
      <c r="B123" s="38"/>
      <c r="C123" s="234" t="s">
        <v>133</v>
      </c>
      <c r="D123" s="234" t="s">
        <v>117</v>
      </c>
      <c r="E123" s="235" t="s">
        <v>258</v>
      </c>
      <c r="F123" s="236" t="s">
        <v>259</v>
      </c>
      <c r="G123" s="237" t="s">
        <v>252</v>
      </c>
      <c r="H123" s="238">
        <v>1</v>
      </c>
      <c r="I123" s="239"/>
      <c r="J123" s="240">
        <f>ROUND(I123*H123,2)</f>
        <v>0</v>
      </c>
      <c r="K123" s="236" t="s">
        <v>1</v>
      </c>
      <c r="L123" s="43"/>
      <c r="M123" s="241" t="s">
        <v>1</v>
      </c>
      <c r="N123" s="242" t="s">
        <v>40</v>
      </c>
      <c r="O123" s="90"/>
      <c r="P123" s="243">
        <f>O123*H123</f>
        <v>0</v>
      </c>
      <c r="Q123" s="243">
        <v>0</v>
      </c>
      <c r="R123" s="243">
        <f>Q123*H123</f>
        <v>0</v>
      </c>
      <c r="S123" s="243">
        <v>0</v>
      </c>
      <c r="T123" s="244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45" t="s">
        <v>122</v>
      </c>
      <c r="AT123" s="245" t="s">
        <v>117</v>
      </c>
      <c r="AU123" s="245" t="s">
        <v>84</v>
      </c>
      <c r="AY123" s="16" t="s">
        <v>115</v>
      </c>
      <c r="BE123" s="246">
        <f>IF(N123="základní",J123,0)</f>
        <v>0</v>
      </c>
      <c r="BF123" s="246">
        <f>IF(N123="snížená",J123,0)</f>
        <v>0</v>
      </c>
      <c r="BG123" s="246">
        <f>IF(N123="zákl. přenesená",J123,0)</f>
        <v>0</v>
      </c>
      <c r="BH123" s="246">
        <f>IF(N123="sníž. přenesená",J123,0)</f>
        <v>0</v>
      </c>
      <c r="BI123" s="246">
        <f>IF(N123="nulová",J123,0)</f>
        <v>0</v>
      </c>
      <c r="BJ123" s="16" t="s">
        <v>80</v>
      </c>
      <c r="BK123" s="246">
        <f>ROUND(I123*H123,2)</f>
        <v>0</v>
      </c>
      <c r="BL123" s="16" t="s">
        <v>122</v>
      </c>
      <c r="BM123" s="245" t="s">
        <v>260</v>
      </c>
    </row>
    <row r="124" s="2" customFormat="1" ht="21.75" customHeight="1">
      <c r="A124" s="37"/>
      <c r="B124" s="38"/>
      <c r="C124" s="234" t="s">
        <v>147</v>
      </c>
      <c r="D124" s="234" t="s">
        <v>117</v>
      </c>
      <c r="E124" s="235" t="s">
        <v>261</v>
      </c>
      <c r="F124" s="236" t="s">
        <v>262</v>
      </c>
      <c r="G124" s="237" t="s">
        <v>252</v>
      </c>
      <c r="H124" s="238">
        <v>1</v>
      </c>
      <c r="I124" s="239"/>
      <c r="J124" s="240">
        <f>ROUND(I124*H124,2)</f>
        <v>0</v>
      </c>
      <c r="K124" s="236" t="s">
        <v>1</v>
      </c>
      <c r="L124" s="43"/>
      <c r="M124" s="241" t="s">
        <v>1</v>
      </c>
      <c r="N124" s="242" t="s">
        <v>40</v>
      </c>
      <c r="O124" s="90"/>
      <c r="P124" s="243">
        <f>O124*H124</f>
        <v>0</v>
      </c>
      <c r="Q124" s="243">
        <v>0</v>
      </c>
      <c r="R124" s="243">
        <f>Q124*H124</f>
        <v>0</v>
      </c>
      <c r="S124" s="243">
        <v>0</v>
      </c>
      <c r="T124" s="244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45" t="s">
        <v>122</v>
      </c>
      <c r="AT124" s="245" t="s">
        <v>117</v>
      </c>
      <c r="AU124" s="245" t="s">
        <v>84</v>
      </c>
      <c r="AY124" s="16" t="s">
        <v>115</v>
      </c>
      <c r="BE124" s="246">
        <f>IF(N124="základní",J124,0)</f>
        <v>0</v>
      </c>
      <c r="BF124" s="246">
        <f>IF(N124="snížená",J124,0)</f>
        <v>0</v>
      </c>
      <c r="BG124" s="246">
        <f>IF(N124="zákl. přenesená",J124,0)</f>
        <v>0</v>
      </c>
      <c r="BH124" s="246">
        <f>IF(N124="sníž. přenesená",J124,0)</f>
        <v>0</v>
      </c>
      <c r="BI124" s="246">
        <f>IF(N124="nulová",J124,0)</f>
        <v>0</v>
      </c>
      <c r="BJ124" s="16" t="s">
        <v>80</v>
      </c>
      <c r="BK124" s="246">
        <f>ROUND(I124*H124,2)</f>
        <v>0</v>
      </c>
      <c r="BL124" s="16" t="s">
        <v>122</v>
      </c>
      <c r="BM124" s="245" t="s">
        <v>263</v>
      </c>
    </row>
    <row r="125" s="2" customFormat="1" ht="16.5" customHeight="1">
      <c r="A125" s="37"/>
      <c r="B125" s="38"/>
      <c r="C125" s="234" t="s">
        <v>152</v>
      </c>
      <c r="D125" s="234" t="s">
        <v>117</v>
      </c>
      <c r="E125" s="235" t="s">
        <v>264</v>
      </c>
      <c r="F125" s="236" t="s">
        <v>265</v>
      </c>
      <c r="G125" s="237" t="s">
        <v>266</v>
      </c>
      <c r="H125" s="238">
        <v>1</v>
      </c>
      <c r="I125" s="239"/>
      <c r="J125" s="240">
        <f>ROUND(I125*H125,2)</f>
        <v>0</v>
      </c>
      <c r="K125" s="236" t="s">
        <v>1</v>
      </c>
      <c r="L125" s="43"/>
      <c r="M125" s="241" t="s">
        <v>1</v>
      </c>
      <c r="N125" s="242" t="s">
        <v>40</v>
      </c>
      <c r="O125" s="90"/>
      <c r="P125" s="243">
        <f>O125*H125</f>
        <v>0</v>
      </c>
      <c r="Q125" s="243">
        <v>0</v>
      </c>
      <c r="R125" s="243">
        <f>Q125*H125</f>
        <v>0</v>
      </c>
      <c r="S125" s="243">
        <v>0</v>
      </c>
      <c r="T125" s="244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45" t="s">
        <v>122</v>
      </c>
      <c r="AT125" s="245" t="s">
        <v>117</v>
      </c>
      <c r="AU125" s="245" t="s">
        <v>84</v>
      </c>
      <c r="AY125" s="16" t="s">
        <v>115</v>
      </c>
      <c r="BE125" s="246">
        <f>IF(N125="základní",J125,0)</f>
        <v>0</v>
      </c>
      <c r="BF125" s="246">
        <f>IF(N125="snížená",J125,0)</f>
        <v>0</v>
      </c>
      <c r="BG125" s="246">
        <f>IF(N125="zákl. přenesená",J125,0)</f>
        <v>0</v>
      </c>
      <c r="BH125" s="246">
        <f>IF(N125="sníž. přenesená",J125,0)</f>
        <v>0</v>
      </c>
      <c r="BI125" s="246">
        <f>IF(N125="nulová",J125,0)</f>
        <v>0</v>
      </c>
      <c r="BJ125" s="16" t="s">
        <v>80</v>
      </c>
      <c r="BK125" s="246">
        <f>ROUND(I125*H125,2)</f>
        <v>0</v>
      </c>
      <c r="BL125" s="16" t="s">
        <v>122</v>
      </c>
      <c r="BM125" s="245" t="s">
        <v>267</v>
      </c>
    </row>
    <row r="126" s="2" customFormat="1" ht="16.5" customHeight="1">
      <c r="A126" s="37"/>
      <c r="B126" s="38"/>
      <c r="C126" s="234" t="s">
        <v>172</v>
      </c>
      <c r="D126" s="234" t="s">
        <v>117</v>
      </c>
      <c r="E126" s="235" t="s">
        <v>268</v>
      </c>
      <c r="F126" s="236" t="s">
        <v>269</v>
      </c>
      <c r="G126" s="237" t="s">
        <v>252</v>
      </c>
      <c r="H126" s="238">
        <v>1</v>
      </c>
      <c r="I126" s="239"/>
      <c r="J126" s="240">
        <f>ROUND(I126*H126,2)</f>
        <v>0</v>
      </c>
      <c r="K126" s="236" t="s">
        <v>1</v>
      </c>
      <c r="L126" s="43"/>
      <c r="M126" s="280" t="s">
        <v>1</v>
      </c>
      <c r="N126" s="281" t="s">
        <v>40</v>
      </c>
      <c r="O126" s="282"/>
      <c r="P126" s="283">
        <f>O126*H126</f>
        <v>0</v>
      </c>
      <c r="Q126" s="283">
        <v>0</v>
      </c>
      <c r="R126" s="283">
        <f>Q126*H126</f>
        <v>0</v>
      </c>
      <c r="S126" s="283">
        <v>0</v>
      </c>
      <c r="T126" s="284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45" t="s">
        <v>122</v>
      </c>
      <c r="AT126" s="245" t="s">
        <v>117</v>
      </c>
      <c r="AU126" s="245" t="s">
        <v>84</v>
      </c>
      <c r="AY126" s="16" t="s">
        <v>115</v>
      </c>
      <c r="BE126" s="246">
        <f>IF(N126="základní",J126,0)</f>
        <v>0</v>
      </c>
      <c r="BF126" s="246">
        <f>IF(N126="snížená",J126,0)</f>
        <v>0</v>
      </c>
      <c r="BG126" s="246">
        <f>IF(N126="zákl. přenesená",J126,0)</f>
        <v>0</v>
      </c>
      <c r="BH126" s="246">
        <f>IF(N126="sníž. přenesená",J126,0)</f>
        <v>0</v>
      </c>
      <c r="BI126" s="246">
        <f>IF(N126="nulová",J126,0)</f>
        <v>0</v>
      </c>
      <c r="BJ126" s="16" t="s">
        <v>80</v>
      </c>
      <c r="BK126" s="246">
        <f>ROUND(I126*H126,2)</f>
        <v>0</v>
      </c>
      <c r="BL126" s="16" t="s">
        <v>122</v>
      </c>
      <c r="BM126" s="245" t="s">
        <v>270</v>
      </c>
    </row>
    <row r="127" s="2" customFormat="1" ht="6.96" customHeight="1">
      <c r="A127" s="37"/>
      <c r="B127" s="65"/>
      <c r="C127" s="66"/>
      <c r="D127" s="66"/>
      <c r="E127" s="66"/>
      <c r="F127" s="66"/>
      <c r="G127" s="66"/>
      <c r="H127" s="66"/>
      <c r="I127" s="182"/>
      <c r="J127" s="66"/>
      <c r="K127" s="66"/>
      <c r="L127" s="43"/>
      <c r="M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</sheetData>
  <sheetProtection sheet="1" autoFilter="0" formatColumns="0" formatRows="0" objects="1" scenarios="1" spinCount="100000" saltValue="GDUqsdhKp8bZj8f+dU641tssYd9NLpN9EHE6LRH9lA63jGduRXNBWkSlfAi/uM6kB7B+kdevKi3sPhBWk1xEWw==" hashValue="tUB3P/rhWqnwhM/CIIjiwXPGFMOCIxMpMsCxHl3ibfcpxKbSWCOoVOc4YsidKZdyfZJVA4NqQ1I0SkgyZroY/w==" algorithmName="SHA-512" password="CC35"/>
  <autoFilter ref="C117:K126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DESKTOP-0SPK9FM\Ondřej Pavelka</dc:creator>
  <cp:lastModifiedBy>DESKTOP-0SPK9FM\Ondřej Pavelka</cp:lastModifiedBy>
  <dcterms:created xsi:type="dcterms:W3CDTF">2020-05-25T09:16:56Z</dcterms:created>
  <dcterms:modified xsi:type="dcterms:W3CDTF">2020-05-25T09:17:01Z</dcterms:modified>
</cp:coreProperties>
</file>